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\"/>
    </mc:Choice>
  </mc:AlternateContent>
  <bookViews>
    <workbookView xWindow="0" yWindow="0" windowWidth="20490" windowHeight="7155" firstSheet="15" activeTab="15"/>
  </bookViews>
  <sheets>
    <sheet name="F2 suv." sheetId="11" r:id="rId1"/>
    <sheet name="F2 SB suv." sheetId="10" r:id="rId2"/>
    <sheet name="F2 SB 9211" sheetId="6" r:id="rId3"/>
    <sheet name="F2 SB 1 3 3 22" sheetId="7" r:id="rId4"/>
    <sheet name="F2 SB 1 4 4 28" sheetId="8" r:id="rId5"/>
    <sheet name="F2 SB 9611" sheetId="9" r:id="rId6"/>
    <sheet name="F2 ML" sheetId="1" r:id="rId7"/>
    <sheet name="F2 ML (COVID)" sheetId="2" r:id="rId8"/>
    <sheet name="F2 S" sheetId="5" r:id="rId9"/>
    <sheet name="F2 VBD" sheetId="3" r:id="rId10"/>
    <sheet name="F2 VBD (COVID)" sheetId="4" r:id="rId11"/>
    <sheet name="Pažyma apie pajamas" sheetId="14" r:id="rId12"/>
    <sheet name="F S7" sheetId="15" r:id="rId13"/>
    <sheet name="9 priedas" sheetId="21" r:id="rId14"/>
    <sheet name="9 priedo pažyma" sheetId="16" r:id="rId15"/>
    <sheet name="Sukauptų FS pažyma" sheetId="22" r:id="rId16"/>
    <sheet name="Sukauptų FS pažyma šaltinius" sheetId="23" r:id="rId17"/>
    <sheet name="Gautų FS pažyma" sheetId="12" r:id="rId18"/>
    <sheet name="Gautų FS pažyma šalt." sheetId="13" r:id="rId19"/>
    <sheet name="Kontingentai" sheetId="19" r:id="rId20"/>
    <sheet name="Tikslinės lėšos" sheetId="20" r:id="rId21"/>
  </sheets>
  <calcPr calcId="152511"/>
</workbook>
</file>

<file path=xl/calcChain.xml><?xml version="1.0" encoding="utf-8"?>
<calcChain xmlns="http://schemas.openxmlformats.org/spreadsheetml/2006/main">
  <c r="H25" i="23" l="1"/>
  <c r="H20" i="23"/>
  <c r="H27" i="22"/>
  <c r="H25" i="22"/>
  <c r="H20" i="22"/>
  <c r="K82" i="21" l="1"/>
  <c r="K81" i="21" s="1"/>
  <c r="J82" i="21"/>
  <c r="J81" i="21" s="1"/>
  <c r="I82" i="21"/>
  <c r="I81" i="21" s="1"/>
  <c r="K75" i="21"/>
  <c r="J75" i="21"/>
  <c r="I75" i="21"/>
  <c r="I74" i="21" s="1"/>
  <c r="K74" i="21"/>
  <c r="J74" i="21"/>
  <c r="K69" i="21"/>
  <c r="K65" i="21" s="1"/>
  <c r="J69" i="21"/>
  <c r="I69" i="21"/>
  <c r="K66" i="21"/>
  <c r="J66" i="21"/>
  <c r="J65" i="21" s="1"/>
  <c r="I66" i="21"/>
  <c r="I65" i="21" s="1"/>
  <c r="K59" i="21"/>
  <c r="J59" i="21"/>
  <c r="I59" i="21"/>
  <c r="K54" i="21"/>
  <c r="J54" i="21"/>
  <c r="I54" i="21"/>
  <c r="K51" i="21"/>
  <c r="J51" i="21"/>
  <c r="J47" i="21" s="1"/>
  <c r="I51" i="21"/>
  <c r="K48" i="21"/>
  <c r="J48" i="21"/>
  <c r="I48" i="21"/>
  <c r="I47" i="21" s="1"/>
  <c r="K47" i="21"/>
  <c r="K43" i="21"/>
  <c r="K42" i="21" s="1"/>
  <c r="J43" i="21"/>
  <c r="I43" i="21"/>
  <c r="J42" i="21"/>
  <c r="I42" i="21"/>
  <c r="K39" i="21"/>
  <c r="J39" i="21"/>
  <c r="I39" i="21"/>
  <c r="K37" i="21"/>
  <c r="J37" i="21"/>
  <c r="I37" i="21"/>
  <c r="K32" i="21"/>
  <c r="K31" i="21" s="1"/>
  <c r="J32" i="21"/>
  <c r="J31" i="21" s="1"/>
  <c r="J30" i="21" s="1"/>
  <c r="J90" i="21" s="1"/>
  <c r="I32" i="21"/>
  <c r="I31" i="21" s="1"/>
  <c r="I30" i="21" s="1"/>
  <c r="I90" i="21" s="1"/>
  <c r="C27" i="20"/>
  <c r="C15" i="20"/>
  <c r="E15" i="20" s="1"/>
  <c r="C22" i="20"/>
  <c r="C17" i="20"/>
  <c r="E17" i="20" s="1"/>
  <c r="C25" i="20"/>
  <c r="E25" i="20" s="1"/>
  <c r="D28" i="20"/>
  <c r="B28" i="20"/>
  <c r="E26" i="20"/>
  <c r="E24" i="20"/>
  <c r="E21" i="20"/>
  <c r="E20" i="20"/>
  <c r="E19" i="20"/>
  <c r="E18" i="20"/>
  <c r="K30" i="21" l="1"/>
  <c r="K90" i="21" s="1"/>
  <c r="E27" i="20"/>
  <c r="E28" i="20" s="1"/>
  <c r="C28" i="20"/>
  <c r="R39" i="19"/>
  <c r="Q39" i="19"/>
  <c r="P39" i="19"/>
  <c r="O39" i="19"/>
  <c r="N39" i="19"/>
  <c r="M39" i="19"/>
  <c r="K39" i="19"/>
  <c r="J39" i="19"/>
  <c r="I39" i="19"/>
  <c r="H39" i="19"/>
  <c r="L39" i="19" s="1"/>
  <c r="G39" i="19"/>
  <c r="F39" i="19"/>
  <c r="E39" i="19"/>
  <c r="D39" i="19"/>
  <c r="C39" i="19"/>
  <c r="B39" i="19"/>
  <c r="R38" i="19"/>
  <c r="Q38" i="19"/>
  <c r="P38" i="19"/>
  <c r="O38" i="19"/>
  <c r="N38" i="19"/>
  <c r="M38" i="19"/>
  <c r="K38" i="19"/>
  <c r="J38" i="19"/>
  <c r="I38" i="19"/>
  <c r="H38" i="19"/>
  <c r="G38" i="19"/>
  <c r="F38" i="19"/>
  <c r="E38" i="19"/>
  <c r="D38" i="19"/>
  <c r="C38" i="19"/>
  <c r="B38" i="19"/>
  <c r="R37" i="19"/>
  <c r="Q37" i="19"/>
  <c r="P37" i="19"/>
  <c r="O37" i="19"/>
  <c r="N37" i="19"/>
  <c r="M37" i="19"/>
  <c r="K37" i="19"/>
  <c r="J37" i="19"/>
  <c r="I37" i="19"/>
  <c r="H37" i="19"/>
  <c r="G37" i="19"/>
  <c r="F37" i="19"/>
  <c r="E37" i="19"/>
  <c r="D37" i="19"/>
  <c r="C37" i="19"/>
  <c r="B37" i="19"/>
  <c r="R36" i="19"/>
  <c r="Q36" i="19"/>
  <c r="P36" i="19"/>
  <c r="O36" i="19"/>
  <c r="N36" i="19"/>
  <c r="M36" i="19"/>
  <c r="K36" i="19"/>
  <c r="J36" i="19"/>
  <c r="I36" i="19"/>
  <c r="H36" i="19"/>
  <c r="G36" i="19"/>
  <c r="F36" i="19"/>
  <c r="E36" i="19"/>
  <c r="D36" i="19"/>
  <c r="C36" i="19"/>
  <c r="B36" i="19"/>
  <c r="R35" i="19"/>
  <c r="Q35" i="19"/>
  <c r="P35" i="19"/>
  <c r="O35" i="19"/>
  <c r="N35" i="19"/>
  <c r="M35" i="19"/>
  <c r="K35" i="19"/>
  <c r="J35" i="19"/>
  <c r="I35" i="19"/>
  <c r="H35" i="19"/>
  <c r="G35" i="19"/>
  <c r="F35" i="19"/>
  <c r="E35" i="19"/>
  <c r="D35" i="19"/>
  <c r="C35" i="19"/>
  <c r="B35" i="19"/>
  <c r="R34" i="19"/>
  <c r="Q34" i="19"/>
  <c r="P34" i="19"/>
  <c r="O34" i="19"/>
  <c r="N34" i="19"/>
  <c r="M34" i="19"/>
  <c r="K34" i="19"/>
  <c r="J34" i="19"/>
  <c r="I34" i="19"/>
  <c r="H34" i="19"/>
  <c r="G34" i="19"/>
  <c r="F34" i="19"/>
  <c r="E34" i="19"/>
  <c r="D34" i="19"/>
  <c r="C34" i="19"/>
  <c r="B34" i="19"/>
  <c r="S33" i="19"/>
  <c r="L33" i="19"/>
  <c r="S32" i="19"/>
  <c r="L32" i="19"/>
  <c r="S31" i="19"/>
  <c r="L31" i="19"/>
  <c r="S30" i="19"/>
  <c r="L30" i="19"/>
  <c r="S29" i="19"/>
  <c r="L29" i="19"/>
  <c r="S28" i="19"/>
  <c r="L28" i="19"/>
  <c r="S27" i="19"/>
  <c r="L27" i="19"/>
  <c r="S26" i="19"/>
  <c r="L26" i="19"/>
  <c r="S25" i="19"/>
  <c r="L25" i="19"/>
  <c r="S24" i="19"/>
  <c r="L24" i="19"/>
  <c r="S23" i="19"/>
  <c r="L23" i="19"/>
  <c r="S22" i="19"/>
  <c r="L22" i="19"/>
  <c r="S21" i="19"/>
  <c r="L21" i="19"/>
  <c r="S20" i="19"/>
  <c r="L20" i="19"/>
  <c r="L38" i="19" l="1"/>
  <c r="L34" i="19"/>
  <c r="L37" i="19"/>
  <c r="L36" i="19"/>
  <c r="L35" i="19"/>
  <c r="S38" i="19"/>
  <c r="S39" i="19"/>
  <c r="S36" i="19"/>
  <c r="S34" i="19"/>
  <c r="S35" i="19"/>
  <c r="S37" i="19"/>
  <c r="D35" i="16" l="1"/>
  <c r="C35" i="16" s="1"/>
  <c r="D24" i="16"/>
  <c r="F24" i="16"/>
  <c r="E24" i="16"/>
  <c r="C46" i="16"/>
  <c r="C45" i="16"/>
  <c r="C44" i="16"/>
  <c r="C43" i="16"/>
  <c r="C42" i="16"/>
  <c r="C41" i="16"/>
  <c r="C40" i="16"/>
  <c r="C39" i="16"/>
  <c r="C38" i="16"/>
  <c r="C37" i="16"/>
  <c r="H35" i="16"/>
  <c r="G35" i="16"/>
  <c r="F35" i="16"/>
  <c r="E35" i="16"/>
  <c r="C34" i="16"/>
  <c r="C33" i="16"/>
  <c r="C32" i="16"/>
  <c r="C31" i="16"/>
  <c r="C30" i="16"/>
  <c r="C29" i="16"/>
  <c r="C28" i="16"/>
  <c r="C27" i="16"/>
  <c r="C26" i="16"/>
  <c r="C25" i="16"/>
  <c r="H24" i="16"/>
  <c r="H47" i="16" s="1"/>
  <c r="G24" i="16"/>
  <c r="G47" i="16" s="1"/>
  <c r="C23" i="16"/>
  <c r="C22" i="16"/>
  <c r="C21" i="16"/>
  <c r="C20" i="16"/>
  <c r="F47" i="16" l="1"/>
  <c r="E47" i="16"/>
  <c r="C24" i="16"/>
  <c r="D47" i="16"/>
  <c r="C47" i="16" l="1"/>
  <c r="G27" i="15" l="1"/>
  <c r="F27" i="15"/>
  <c r="E27" i="15"/>
  <c r="D27" i="15"/>
  <c r="H23" i="15"/>
  <c r="H27" i="15" s="1"/>
  <c r="H22" i="15"/>
  <c r="J24" i="14" l="1"/>
  <c r="H24" i="14"/>
  <c r="H27" i="14" s="1"/>
  <c r="J22" i="14"/>
  <c r="H22" i="14"/>
  <c r="F27" i="14"/>
  <c r="E27" i="14"/>
  <c r="N26" i="14"/>
  <c r="N25" i="14"/>
  <c r="N23" i="14"/>
  <c r="L22" i="14"/>
  <c r="L27" i="14" l="1"/>
  <c r="L24" i="14"/>
  <c r="N22" i="14"/>
  <c r="N29" i="14" s="1"/>
  <c r="J27" i="14"/>
  <c r="H28" i="13" l="1"/>
  <c r="H26" i="13"/>
  <c r="H24" i="13"/>
  <c r="H20" i="13"/>
  <c r="H18" i="13"/>
  <c r="H30" i="12"/>
  <c r="H28" i="12"/>
  <c r="H26" i="12"/>
  <c r="H24" i="12"/>
  <c r="H20" i="12"/>
  <c r="H18" i="12"/>
  <c r="L357" i="11"/>
  <c r="L356" i="11" s="1"/>
  <c r="K357" i="11"/>
  <c r="K356" i="11" s="1"/>
  <c r="J357" i="11"/>
  <c r="J356" i="11" s="1"/>
  <c r="I357" i="11"/>
  <c r="I356" i="11" s="1"/>
  <c r="L354" i="11"/>
  <c r="L353" i="11" s="1"/>
  <c r="K354" i="11"/>
  <c r="K353" i="11" s="1"/>
  <c r="J354" i="11"/>
  <c r="J353" i="11" s="1"/>
  <c r="I354" i="11"/>
  <c r="I353" i="11" s="1"/>
  <c r="L351" i="11"/>
  <c r="L350" i="11" s="1"/>
  <c r="K351" i="11"/>
  <c r="K350" i="11" s="1"/>
  <c r="J351" i="11"/>
  <c r="J350" i="11" s="1"/>
  <c r="I351" i="11"/>
  <c r="I350" i="11" s="1"/>
  <c r="L347" i="11"/>
  <c r="L346" i="11" s="1"/>
  <c r="K347" i="11"/>
  <c r="K346" i="11" s="1"/>
  <c r="J347" i="11"/>
  <c r="J346" i="11" s="1"/>
  <c r="I347" i="11"/>
  <c r="I346" i="11" s="1"/>
  <c r="L343" i="11"/>
  <c r="L342" i="11" s="1"/>
  <c r="K343" i="11"/>
  <c r="K342" i="11" s="1"/>
  <c r="J343" i="11"/>
  <c r="J342" i="11" s="1"/>
  <c r="I343" i="11"/>
  <c r="I342" i="11" s="1"/>
  <c r="L339" i="11"/>
  <c r="L338" i="11" s="1"/>
  <c r="K339" i="11"/>
  <c r="K338" i="11" s="1"/>
  <c r="J339" i="11"/>
  <c r="J338" i="11" s="1"/>
  <c r="I339" i="11"/>
  <c r="I338" i="11" s="1"/>
  <c r="L335" i="11"/>
  <c r="K335" i="11"/>
  <c r="J335" i="11"/>
  <c r="I335" i="11"/>
  <c r="L332" i="11"/>
  <c r="K332" i="11"/>
  <c r="J332" i="11"/>
  <c r="I332" i="11"/>
  <c r="L330" i="11"/>
  <c r="L329" i="11" s="1"/>
  <c r="L328" i="11" s="1"/>
  <c r="K330" i="11"/>
  <c r="K329" i="11" s="1"/>
  <c r="J330" i="11"/>
  <c r="J329" i="11" s="1"/>
  <c r="I330" i="11"/>
  <c r="I329" i="11" s="1"/>
  <c r="L325" i="11"/>
  <c r="K325" i="11"/>
  <c r="J325" i="11"/>
  <c r="I325" i="11"/>
  <c r="L324" i="11"/>
  <c r="K324" i="11"/>
  <c r="J324" i="11"/>
  <c r="I324" i="11"/>
  <c r="L322" i="11"/>
  <c r="K322" i="11"/>
  <c r="J322" i="11"/>
  <c r="I322" i="11"/>
  <c r="L321" i="11"/>
  <c r="K321" i="11"/>
  <c r="J321" i="11"/>
  <c r="I321" i="11"/>
  <c r="L319" i="11"/>
  <c r="K319" i="11"/>
  <c r="J319" i="11"/>
  <c r="I319" i="11"/>
  <c r="L318" i="11"/>
  <c r="K318" i="11"/>
  <c r="J318" i="11"/>
  <c r="I318" i="11"/>
  <c r="L315" i="11"/>
  <c r="K315" i="11"/>
  <c r="J315" i="11"/>
  <c r="I315" i="11"/>
  <c r="L314" i="11"/>
  <c r="K314" i="11"/>
  <c r="J314" i="11"/>
  <c r="I314" i="11"/>
  <c r="L311" i="11"/>
  <c r="K311" i="11"/>
  <c r="J311" i="11"/>
  <c r="J310" i="11" s="1"/>
  <c r="I311" i="11"/>
  <c r="L310" i="11"/>
  <c r="K310" i="11"/>
  <c r="I310" i="11"/>
  <c r="L307" i="11"/>
  <c r="K307" i="11"/>
  <c r="J307" i="11"/>
  <c r="J306" i="11" s="1"/>
  <c r="I307" i="11"/>
  <c r="L306" i="11"/>
  <c r="K306" i="11"/>
  <c r="I306" i="11"/>
  <c r="L303" i="11"/>
  <c r="K303" i="11"/>
  <c r="J303" i="11"/>
  <c r="I303" i="11"/>
  <c r="L300" i="11"/>
  <c r="K300" i="11"/>
  <c r="J300" i="11"/>
  <c r="I300" i="11"/>
  <c r="I297" i="11" s="1"/>
  <c r="I296" i="11" s="1"/>
  <c r="L298" i="11"/>
  <c r="K298" i="11"/>
  <c r="J298" i="11"/>
  <c r="J297" i="11" s="1"/>
  <c r="I298" i="11"/>
  <c r="L297" i="11"/>
  <c r="L296" i="11" s="1"/>
  <c r="K297" i="11"/>
  <c r="K296" i="11" s="1"/>
  <c r="L292" i="11"/>
  <c r="K292" i="11"/>
  <c r="J292" i="11"/>
  <c r="J291" i="11" s="1"/>
  <c r="I292" i="11"/>
  <c r="L291" i="11"/>
  <c r="K291" i="11"/>
  <c r="I291" i="11"/>
  <c r="L289" i="11"/>
  <c r="K289" i="11"/>
  <c r="J289" i="11"/>
  <c r="I289" i="11"/>
  <c r="L288" i="11"/>
  <c r="K288" i="11"/>
  <c r="J288" i="11"/>
  <c r="I288" i="11"/>
  <c r="L286" i="11"/>
  <c r="K286" i="11"/>
  <c r="J286" i="11"/>
  <c r="J285" i="11" s="1"/>
  <c r="I286" i="11"/>
  <c r="L285" i="11"/>
  <c r="K285" i="11"/>
  <c r="I285" i="11"/>
  <c r="L282" i="11"/>
  <c r="K282" i="11"/>
  <c r="J282" i="11"/>
  <c r="J281" i="11" s="1"/>
  <c r="I282" i="11"/>
  <c r="L281" i="11"/>
  <c r="K281" i="11"/>
  <c r="I281" i="11"/>
  <c r="L278" i="11"/>
  <c r="K278" i="11"/>
  <c r="J278" i="11"/>
  <c r="J277" i="11" s="1"/>
  <c r="I278" i="11"/>
  <c r="L277" i="11"/>
  <c r="K277" i="11"/>
  <c r="I277" i="11"/>
  <c r="L274" i="11"/>
  <c r="K274" i="11"/>
  <c r="J274" i="11"/>
  <c r="J273" i="11" s="1"/>
  <c r="I274" i="11"/>
  <c r="L273" i="11"/>
  <c r="K273" i="11"/>
  <c r="I273" i="11"/>
  <c r="L270" i="11"/>
  <c r="K270" i="11"/>
  <c r="J270" i="11"/>
  <c r="I270" i="11"/>
  <c r="L267" i="11"/>
  <c r="K267" i="11"/>
  <c r="J267" i="11"/>
  <c r="I267" i="11"/>
  <c r="L265" i="11"/>
  <c r="K265" i="11"/>
  <c r="J265" i="11"/>
  <c r="J264" i="11" s="1"/>
  <c r="I265" i="11"/>
  <c r="L264" i="11"/>
  <c r="L263" i="11" s="1"/>
  <c r="K264" i="11"/>
  <c r="K263" i="11" s="1"/>
  <c r="I264" i="11"/>
  <c r="I263" i="11" s="1"/>
  <c r="L260" i="11"/>
  <c r="L259" i="11" s="1"/>
  <c r="K260" i="11"/>
  <c r="K259" i="11" s="1"/>
  <c r="J260" i="11"/>
  <c r="I260" i="11"/>
  <c r="I259" i="11" s="1"/>
  <c r="J259" i="11"/>
  <c r="L257" i="11"/>
  <c r="L256" i="11" s="1"/>
  <c r="K257" i="11"/>
  <c r="K256" i="11" s="1"/>
  <c r="J257" i="11"/>
  <c r="J256" i="11" s="1"/>
  <c r="I257" i="11"/>
  <c r="I256" i="11" s="1"/>
  <c r="L254" i="11"/>
  <c r="L253" i="11" s="1"/>
  <c r="K254" i="11"/>
  <c r="K253" i="11" s="1"/>
  <c r="J254" i="11"/>
  <c r="J253" i="11" s="1"/>
  <c r="I254" i="11"/>
  <c r="I253" i="11" s="1"/>
  <c r="L250" i="11"/>
  <c r="L249" i="11" s="1"/>
  <c r="K250" i="11"/>
  <c r="K249" i="11" s="1"/>
  <c r="J250" i="11"/>
  <c r="I250" i="11"/>
  <c r="I249" i="11" s="1"/>
  <c r="J249" i="11"/>
  <c r="L246" i="11"/>
  <c r="L245" i="11" s="1"/>
  <c r="K246" i="11"/>
  <c r="K245" i="11" s="1"/>
  <c r="J246" i="11"/>
  <c r="J245" i="11" s="1"/>
  <c r="I246" i="11"/>
  <c r="I245" i="11" s="1"/>
  <c r="L242" i="11"/>
  <c r="L241" i="11" s="1"/>
  <c r="K242" i="11"/>
  <c r="K241" i="11" s="1"/>
  <c r="J242" i="11"/>
  <c r="J241" i="11" s="1"/>
  <c r="I242" i="11"/>
  <c r="I241" i="11" s="1"/>
  <c r="L238" i="11"/>
  <c r="K238" i="11"/>
  <c r="J238" i="11"/>
  <c r="I238" i="11"/>
  <c r="L235" i="11"/>
  <c r="K235" i="11"/>
  <c r="J235" i="11"/>
  <c r="I235" i="11"/>
  <c r="L233" i="11"/>
  <c r="L232" i="11" s="1"/>
  <c r="K233" i="11"/>
  <c r="K232" i="11" s="1"/>
  <c r="J233" i="11"/>
  <c r="I233" i="11"/>
  <c r="I232" i="11" s="1"/>
  <c r="I231" i="11" s="1"/>
  <c r="I230" i="11" s="1"/>
  <c r="J232" i="11"/>
  <c r="L226" i="11"/>
  <c r="L225" i="11" s="1"/>
  <c r="L224" i="11" s="1"/>
  <c r="K226" i="11"/>
  <c r="K225" i="11" s="1"/>
  <c r="K224" i="11" s="1"/>
  <c r="J226" i="11"/>
  <c r="J225" i="11" s="1"/>
  <c r="J224" i="11" s="1"/>
  <c r="I226" i="11"/>
  <c r="I225" i="11" s="1"/>
  <c r="I224" i="11" s="1"/>
  <c r="L222" i="11"/>
  <c r="K222" i="11"/>
  <c r="J222" i="11"/>
  <c r="I222" i="11"/>
  <c r="L221" i="11"/>
  <c r="L220" i="11" s="1"/>
  <c r="K221" i="11"/>
  <c r="K220" i="11" s="1"/>
  <c r="J221" i="11"/>
  <c r="J220" i="11" s="1"/>
  <c r="I221" i="11"/>
  <c r="I220" i="11" s="1"/>
  <c r="L213" i="11"/>
  <c r="L212" i="11" s="1"/>
  <c r="K213" i="11"/>
  <c r="K212" i="11" s="1"/>
  <c r="J213" i="11"/>
  <c r="J212" i="11" s="1"/>
  <c r="I213" i="11"/>
  <c r="I212" i="11" s="1"/>
  <c r="L210" i="11"/>
  <c r="L209" i="11" s="1"/>
  <c r="L208" i="11" s="1"/>
  <c r="K210" i="11"/>
  <c r="K209" i="11" s="1"/>
  <c r="J210" i="11"/>
  <c r="J209" i="11" s="1"/>
  <c r="I210" i="11"/>
  <c r="I209" i="11" s="1"/>
  <c r="L203" i="11"/>
  <c r="K203" i="11"/>
  <c r="J203" i="11"/>
  <c r="I203" i="11"/>
  <c r="L202" i="11"/>
  <c r="L201" i="11" s="1"/>
  <c r="K202" i="11"/>
  <c r="K201" i="11" s="1"/>
  <c r="J202" i="11"/>
  <c r="J201" i="11" s="1"/>
  <c r="I202" i="11"/>
  <c r="I201" i="11" s="1"/>
  <c r="L199" i="11"/>
  <c r="L198" i="11" s="1"/>
  <c r="K199" i="11"/>
  <c r="K198" i="11" s="1"/>
  <c r="J199" i="11"/>
  <c r="J198" i="11" s="1"/>
  <c r="I199" i="11"/>
  <c r="I198" i="11" s="1"/>
  <c r="L194" i="11"/>
  <c r="L193" i="11" s="1"/>
  <c r="K194" i="11"/>
  <c r="K193" i="11" s="1"/>
  <c r="J194" i="11"/>
  <c r="J193" i="11" s="1"/>
  <c r="I194" i="11"/>
  <c r="I193" i="11" s="1"/>
  <c r="P188" i="11"/>
  <c r="O188" i="11"/>
  <c r="N188" i="11"/>
  <c r="M188" i="11"/>
  <c r="L188" i="11"/>
  <c r="K188" i="11"/>
  <c r="J188" i="11"/>
  <c r="I188" i="11"/>
  <c r="L187" i="11"/>
  <c r="K187" i="11"/>
  <c r="J187" i="11"/>
  <c r="I187" i="11"/>
  <c r="L183" i="11"/>
  <c r="K183" i="11"/>
  <c r="J183" i="11"/>
  <c r="J182" i="11" s="1"/>
  <c r="I183" i="11"/>
  <c r="L182" i="11"/>
  <c r="K182" i="11"/>
  <c r="I182" i="11"/>
  <c r="L180" i="11"/>
  <c r="K180" i="11"/>
  <c r="J180" i="11"/>
  <c r="J179" i="11" s="1"/>
  <c r="I180" i="11"/>
  <c r="L179" i="11"/>
  <c r="K179" i="11"/>
  <c r="K178" i="11" s="1"/>
  <c r="I179" i="11"/>
  <c r="L172" i="11"/>
  <c r="L171" i="11" s="1"/>
  <c r="K172" i="11"/>
  <c r="K171" i="11" s="1"/>
  <c r="J172" i="11"/>
  <c r="J171" i="11" s="1"/>
  <c r="I172" i="11"/>
  <c r="I171" i="11" s="1"/>
  <c r="L167" i="11"/>
  <c r="L166" i="11" s="1"/>
  <c r="K167" i="11"/>
  <c r="K166" i="11" s="1"/>
  <c r="K165" i="11" s="1"/>
  <c r="J167" i="11"/>
  <c r="J166" i="11" s="1"/>
  <c r="I167" i="11"/>
  <c r="I166" i="11" s="1"/>
  <c r="I165" i="11" s="1"/>
  <c r="L163" i="11"/>
  <c r="K163" i="11"/>
  <c r="J163" i="11"/>
  <c r="I163" i="11"/>
  <c r="L162" i="11"/>
  <c r="L161" i="11" s="1"/>
  <c r="K162" i="11"/>
  <c r="K161" i="11" s="1"/>
  <c r="K160" i="11" s="1"/>
  <c r="J162" i="11"/>
  <c r="J161" i="11" s="1"/>
  <c r="I162" i="11"/>
  <c r="I161" i="11" s="1"/>
  <c r="I160" i="11" s="1"/>
  <c r="L158" i="11"/>
  <c r="K158" i="11"/>
  <c r="J158" i="11"/>
  <c r="I158" i="11"/>
  <c r="L157" i="11"/>
  <c r="K157" i="11"/>
  <c r="J157" i="11"/>
  <c r="I157" i="11"/>
  <c r="L153" i="11"/>
  <c r="K153" i="11"/>
  <c r="J153" i="11"/>
  <c r="I153" i="11"/>
  <c r="L152" i="11"/>
  <c r="L151" i="11" s="1"/>
  <c r="L150" i="11" s="1"/>
  <c r="K152" i="11"/>
  <c r="K151" i="11" s="1"/>
  <c r="K150" i="11" s="1"/>
  <c r="J152" i="11"/>
  <c r="I152" i="11"/>
  <c r="I151" i="11" s="1"/>
  <c r="I150" i="11" s="1"/>
  <c r="J151" i="11"/>
  <c r="J150" i="11" s="1"/>
  <c r="L147" i="11"/>
  <c r="K147" i="11"/>
  <c r="J147" i="11"/>
  <c r="J146" i="11" s="1"/>
  <c r="J145" i="11" s="1"/>
  <c r="I147" i="11"/>
  <c r="L146" i="11"/>
  <c r="L145" i="11" s="1"/>
  <c r="K146" i="11"/>
  <c r="K145" i="11" s="1"/>
  <c r="I146" i="11"/>
  <c r="I145" i="11" s="1"/>
  <c r="L143" i="11"/>
  <c r="L142" i="11" s="1"/>
  <c r="K143" i="11"/>
  <c r="K142" i="11" s="1"/>
  <c r="J143" i="11"/>
  <c r="I143" i="11"/>
  <c r="I142" i="11" s="1"/>
  <c r="J142" i="11"/>
  <c r="L139" i="11"/>
  <c r="L138" i="11" s="1"/>
  <c r="L137" i="11" s="1"/>
  <c r="K139" i="11"/>
  <c r="K138" i="11" s="1"/>
  <c r="K137" i="11" s="1"/>
  <c r="J139" i="11"/>
  <c r="J138" i="11" s="1"/>
  <c r="J137" i="11" s="1"/>
  <c r="I139" i="11"/>
  <c r="I138" i="11" s="1"/>
  <c r="I137" i="11" s="1"/>
  <c r="L134" i="11"/>
  <c r="K134" i="11"/>
  <c r="J134" i="11"/>
  <c r="I134" i="11"/>
  <c r="L133" i="11"/>
  <c r="L132" i="11" s="1"/>
  <c r="L131" i="11" s="1"/>
  <c r="K133" i="11"/>
  <c r="K132" i="11" s="1"/>
  <c r="K131" i="11" s="1"/>
  <c r="J133" i="11"/>
  <c r="I133" i="11"/>
  <c r="I132" i="11" s="1"/>
  <c r="I131" i="11" s="1"/>
  <c r="J132" i="11"/>
  <c r="J131" i="11" s="1"/>
  <c r="L129" i="11"/>
  <c r="K129" i="11"/>
  <c r="J129" i="11"/>
  <c r="J128" i="11" s="1"/>
  <c r="J127" i="11" s="1"/>
  <c r="I129" i="11"/>
  <c r="L128" i="11"/>
  <c r="L127" i="11" s="1"/>
  <c r="K128" i="11"/>
  <c r="K127" i="11" s="1"/>
  <c r="I128" i="11"/>
  <c r="I127" i="11" s="1"/>
  <c r="L125" i="11"/>
  <c r="L124" i="11" s="1"/>
  <c r="L123" i="11" s="1"/>
  <c r="K125" i="11"/>
  <c r="K124" i="11" s="1"/>
  <c r="K123" i="11" s="1"/>
  <c r="J125" i="11"/>
  <c r="I125" i="11"/>
  <c r="I124" i="11" s="1"/>
  <c r="I123" i="11" s="1"/>
  <c r="J124" i="11"/>
  <c r="J123" i="11" s="1"/>
  <c r="L121" i="11"/>
  <c r="K121" i="11"/>
  <c r="J121" i="11"/>
  <c r="J120" i="11" s="1"/>
  <c r="J119" i="11" s="1"/>
  <c r="I121" i="11"/>
  <c r="L120" i="11"/>
  <c r="L119" i="11" s="1"/>
  <c r="K120" i="11"/>
  <c r="K119" i="11" s="1"/>
  <c r="I120" i="11"/>
  <c r="I119" i="11" s="1"/>
  <c r="L117" i="11"/>
  <c r="L116" i="11" s="1"/>
  <c r="L115" i="11" s="1"/>
  <c r="K117" i="11"/>
  <c r="K116" i="11" s="1"/>
  <c r="K115" i="11" s="1"/>
  <c r="J117" i="11"/>
  <c r="I117" i="11"/>
  <c r="I116" i="11" s="1"/>
  <c r="I115" i="11" s="1"/>
  <c r="J116" i="11"/>
  <c r="J115" i="11" s="1"/>
  <c r="L112" i="11"/>
  <c r="K112" i="11"/>
  <c r="J112" i="11"/>
  <c r="J111" i="11" s="1"/>
  <c r="J110" i="11" s="1"/>
  <c r="I112" i="11"/>
  <c r="L111" i="11"/>
  <c r="L110" i="11" s="1"/>
  <c r="L109" i="11" s="1"/>
  <c r="K111" i="11"/>
  <c r="K110" i="11" s="1"/>
  <c r="I111" i="11"/>
  <c r="I110" i="11" s="1"/>
  <c r="I109" i="11" s="1"/>
  <c r="L106" i="11"/>
  <c r="K106" i="11"/>
  <c r="J106" i="11"/>
  <c r="J105" i="11" s="1"/>
  <c r="I106" i="11"/>
  <c r="L105" i="11"/>
  <c r="K105" i="11"/>
  <c r="I105" i="11"/>
  <c r="L102" i="11"/>
  <c r="K102" i="11"/>
  <c r="J102" i="11"/>
  <c r="J101" i="11" s="1"/>
  <c r="J100" i="11" s="1"/>
  <c r="I102" i="11"/>
  <c r="L101" i="11"/>
  <c r="L100" i="11" s="1"/>
  <c r="K101" i="11"/>
  <c r="K100" i="11" s="1"/>
  <c r="I101" i="11"/>
  <c r="I100" i="11" s="1"/>
  <c r="L97" i="11"/>
  <c r="L96" i="11" s="1"/>
  <c r="L95" i="11" s="1"/>
  <c r="K97" i="11"/>
  <c r="K96" i="11" s="1"/>
  <c r="K95" i="11" s="1"/>
  <c r="J97" i="11"/>
  <c r="I97" i="11"/>
  <c r="I96" i="11" s="1"/>
  <c r="I95" i="11" s="1"/>
  <c r="J96" i="11"/>
  <c r="J95" i="11"/>
  <c r="L92" i="11"/>
  <c r="K92" i="11"/>
  <c r="J92" i="11"/>
  <c r="J91" i="11" s="1"/>
  <c r="J90" i="11" s="1"/>
  <c r="I92" i="11"/>
  <c r="L91" i="11"/>
  <c r="L90" i="11" s="1"/>
  <c r="L89" i="11" s="1"/>
  <c r="K91" i="11"/>
  <c r="K90" i="11" s="1"/>
  <c r="I91" i="11"/>
  <c r="I90" i="11" s="1"/>
  <c r="L85" i="11"/>
  <c r="K85" i="11"/>
  <c r="J85" i="11"/>
  <c r="J84" i="11" s="1"/>
  <c r="J83" i="11" s="1"/>
  <c r="J82" i="11" s="1"/>
  <c r="I85" i="11"/>
  <c r="L84" i="11"/>
  <c r="L83" i="11" s="1"/>
  <c r="L82" i="11" s="1"/>
  <c r="K84" i="11"/>
  <c r="K83" i="11" s="1"/>
  <c r="K82" i="11" s="1"/>
  <c r="I84" i="11"/>
  <c r="I83" i="11" s="1"/>
  <c r="I82" i="11" s="1"/>
  <c r="L80" i="11"/>
  <c r="K80" i="11"/>
  <c r="J80" i="11"/>
  <c r="I80" i="11"/>
  <c r="L79" i="11"/>
  <c r="L78" i="11" s="1"/>
  <c r="K79" i="11"/>
  <c r="K78" i="11" s="1"/>
  <c r="J79" i="11"/>
  <c r="J78" i="11" s="1"/>
  <c r="I79" i="11"/>
  <c r="I78" i="11" s="1"/>
  <c r="L74" i="11"/>
  <c r="L73" i="11" s="1"/>
  <c r="K74" i="11"/>
  <c r="K73" i="11" s="1"/>
  <c r="J74" i="11"/>
  <c r="J73" i="11" s="1"/>
  <c r="I74" i="11"/>
  <c r="I73" i="11" s="1"/>
  <c r="L69" i="11"/>
  <c r="L68" i="11" s="1"/>
  <c r="K69" i="11"/>
  <c r="K68" i="11" s="1"/>
  <c r="J69" i="11"/>
  <c r="J68" i="11" s="1"/>
  <c r="I69" i="11"/>
  <c r="I68" i="11" s="1"/>
  <c r="L64" i="11"/>
  <c r="L63" i="11" s="1"/>
  <c r="K64" i="11"/>
  <c r="K63" i="11" s="1"/>
  <c r="J64" i="11"/>
  <c r="J63" i="11" s="1"/>
  <c r="J62" i="11" s="1"/>
  <c r="J61" i="11" s="1"/>
  <c r="I64" i="11"/>
  <c r="I63" i="11" s="1"/>
  <c r="I62" i="11" s="1"/>
  <c r="I61" i="11" s="1"/>
  <c r="L45" i="11"/>
  <c r="L44" i="11" s="1"/>
  <c r="L43" i="11" s="1"/>
  <c r="L42" i="11" s="1"/>
  <c r="K45" i="11"/>
  <c r="K44" i="11" s="1"/>
  <c r="K43" i="11" s="1"/>
  <c r="K42" i="11" s="1"/>
  <c r="J45" i="11"/>
  <c r="J44" i="11" s="1"/>
  <c r="J43" i="11" s="1"/>
  <c r="J42" i="11" s="1"/>
  <c r="I45" i="11"/>
  <c r="I44" i="11" s="1"/>
  <c r="I43" i="11" s="1"/>
  <c r="I42" i="11" s="1"/>
  <c r="L40" i="11"/>
  <c r="L39" i="11" s="1"/>
  <c r="L38" i="11" s="1"/>
  <c r="K40" i="11"/>
  <c r="K39" i="11" s="1"/>
  <c r="K38" i="11" s="1"/>
  <c r="J40" i="11"/>
  <c r="J39" i="11" s="1"/>
  <c r="J38" i="11" s="1"/>
  <c r="I40" i="11"/>
  <c r="I39" i="11" s="1"/>
  <c r="I38" i="11" s="1"/>
  <c r="L36" i="11"/>
  <c r="K36" i="11"/>
  <c r="J36" i="11"/>
  <c r="I36" i="11"/>
  <c r="L34" i="11"/>
  <c r="L33" i="11" s="1"/>
  <c r="L32" i="11" s="1"/>
  <c r="L31" i="11" s="1"/>
  <c r="K34" i="11"/>
  <c r="K33" i="11" s="1"/>
  <c r="K32" i="11" s="1"/>
  <c r="K31" i="11" s="1"/>
  <c r="J34" i="11"/>
  <c r="J33" i="11" s="1"/>
  <c r="J32" i="11" s="1"/>
  <c r="J31" i="11" s="1"/>
  <c r="I34" i="11"/>
  <c r="I33" i="11" s="1"/>
  <c r="I32" i="11" s="1"/>
  <c r="I31" i="11" s="1"/>
  <c r="L357" i="10"/>
  <c r="K357" i="10"/>
  <c r="J357" i="10"/>
  <c r="J356" i="10" s="1"/>
  <c r="I357" i="10"/>
  <c r="I356" i="10" s="1"/>
  <c r="L356" i="10"/>
  <c r="K356" i="10"/>
  <c r="L354" i="10"/>
  <c r="K354" i="10"/>
  <c r="J354" i="10"/>
  <c r="J353" i="10" s="1"/>
  <c r="I354" i="10"/>
  <c r="I353" i="10" s="1"/>
  <c r="L353" i="10"/>
  <c r="K353" i="10"/>
  <c r="L351" i="10"/>
  <c r="K351" i="10"/>
  <c r="J351" i="10"/>
  <c r="J350" i="10" s="1"/>
  <c r="I351" i="10"/>
  <c r="I350" i="10" s="1"/>
  <c r="L350" i="10"/>
  <c r="K350" i="10"/>
  <c r="L347" i="10"/>
  <c r="K347" i="10"/>
  <c r="J347" i="10"/>
  <c r="J346" i="10" s="1"/>
  <c r="I347" i="10"/>
  <c r="I346" i="10" s="1"/>
  <c r="L346" i="10"/>
  <c r="K346" i="10"/>
  <c r="L343" i="10"/>
  <c r="K343" i="10"/>
  <c r="J343" i="10"/>
  <c r="J342" i="10" s="1"/>
  <c r="I343" i="10"/>
  <c r="I342" i="10" s="1"/>
  <c r="L342" i="10"/>
  <c r="K342" i="10"/>
  <c r="L339" i="10"/>
  <c r="K339" i="10"/>
  <c r="J339" i="10"/>
  <c r="J338" i="10" s="1"/>
  <c r="I339" i="10"/>
  <c r="I338" i="10" s="1"/>
  <c r="L338" i="10"/>
  <c r="K338" i="10"/>
  <c r="L335" i="10"/>
  <c r="K335" i="10"/>
  <c r="J335" i="10"/>
  <c r="I335" i="10"/>
  <c r="L332" i="10"/>
  <c r="K332" i="10"/>
  <c r="J332" i="10"/>
  <c r="I332" i="10"/>
  <c r="L330" i="10"/>
  <c r="K330" i="10"/>
  <c r="J330" i="10"/>
  <c r="J329" i="10" s="1"/>
  <c r="I330" i="10"/>
  <c r="I329" i="10" s="1"/>
  <c r="L329" i="10"/>
  <c r="L328" i="10" s="1"/>
  <c r="K329" i="10"/>
  <c r="K328" i="10" s="1"/>
  <c r="L325" i="10"/>
  <c r="L324" i="10" s="1"/>
  <c r="K325" i="10"/>
  <c r="K324" i="10" s="1"/>
  <c r="J325" i="10"/>
  <c r="I325" i="10"/>
  <c r="J324" i="10"/>
  <c r="I324" i="10"/>
  <c r="L322" i="10"/>
  <c r="L321" i="10" s="1"/>
  <c r="K322" i="10"/>
  <c r="K321" i="10" s="1"/>
  <c r="J322" i="10"/>
  <c r="I322" i="10"/>
  <c r="J321" i="10"/>
  <c r="I321" i="10"/>
  <c r="L319" i="10"/>
  <c r="L318" i="10" s="1"/>
  <c r="K319" i="10"/>
  <c r="K318" i="10" s="1"/>
  <c r="J319" i="10"/>
  <c r="I319" i="10"/>
  <c r="J318" i="10"/>
  <c r="I318" i="10"/>
  <c r="L315" i="10"/>
  <c r="L314" i="10" s="1"/>
  <c r="K315" i="10"/>
  <c r="K314" i="10" s="1"/>
  <c r="J315" i="10"/>
  <c r="I315" i="10"/>
  <c r="J314" i="10"/>
  <c r="I314" i="10"/>
  <c r="L311" i="10"/>
  <c r="L310" i="10" s="1"/>
  <c r="K311" i="10"/>
  <c r="K310" i="10" s="1"/>
  <c r="J311" i="10"/>
  <c r="I311" i="10"/>
  <c r="J310" i="10"/>
  <c r="I310" i="10"/>
  <c r="L307" i="10"/>
  <c r="L306" i="10" s="1"/>
  <c r="K307" i="10"/>
  <c r="K306" i="10" s="1"/>
  <c r="J307" i="10"/>
  <c r="I307" i="10"/>
  <c r="J306" i="10"/>
  <c r="I306" i="10"/>
  <c r="L303" i="10"/>
  <c r="K303" i="10"/>
  <c r="J303" i="10"/>
  <c r="I303" i="10"/>
  <c r="L300" i="10"/>
  <c r="K300" i="10"/>
  <c r="J300" i="10"/>
  <c r="I300" i="10"/>
  <c r="L298" i="10"/>
  <c r="L297" i="10" s="1"/>
  <c r="K298" i="10"/>
  <c r="K297" i="10" s="1"/>
  <c r="J298" i="10"/>
  <c r="I298" i="10"/>
  <c r="J297" i="10"/>
  <c r="J296" i="10" s="1"/>
  <c r="I297" i="10"/>
  <c r="I296" i="10" s="1"/>
  <c r="L292" i="10"/>
  <c r="L291" i="10" s="1"/>
  <c r="K292" i="10"/>
  <c r="K291" i="10" s="1"/>
  <c r="J292" i="10"/>
  <c r="I292" i="10"/>
  <c r="J291" i="10"/>
  <c r="I291" i="10"/>
  <c r="L289" i="10"/>
  <c r="L288" i="10" s="1"/>
  <c r="K289" i="10"/>
  <c r="K288" i="10" s="1"/>
  <c r="J289" i="10"/>
  <c r="I289" i="10"/>
  <c r="J288" i="10"/>
  <c r="I288" i="10"/>
  <c r="L286" i="10"/>
  <c r="L285" i="10" s="1"/>
  <c r="K286" i="10"/>
  <c r="K285" i="10" s="1"/>
  <c r="J286" i="10"/>
  <c r="I286" i="10"/>
  <c r="J285" i="10"/>
  <c r="I285" i="10"/>
  <c r="L282" i="10"/>
  <c r="L281" i="10" s="1"/>
  <c r="K282" i="10"/>
  <c r="K281" i="10" s="1"/>
  <c r="J282" i="10"/>
  <c r="I282" i="10"/>
  <c r="J281" i="10"/>
  <c r="I281" i="10"/>
  <c r="L278" i="10"/>
  <c r="L277" i="10" s="1"/>
  <c r="K278" i="10"/>
  <c r="K277" i="10" s="1"/>
  <c r="J278" i="10"/>
  <c r="I278" i="10"/>
  <c r="J277" i="10"/>
  <c r="I277" i="10"/>
  <c r="L274" i="10"/>
  <c r="L273" i="10" s="1"/>
  <c r="K274" i="10"/>
  <c r="K273" i="10" s="1"/>
  <c r="J274" i="10"/>
  <c r="I274" i="10"/>
  <c r="J273" i="10"/>
  <c r="I273" i="10"/>
  <c r="L270" i="10"/>
  <c r="K270" i="10"/>
  <c r="J270" i="10"/>
  <c r="I270" i="10"/>
  <c r="L267" i="10"/>
  <c r="K267" i="10"/>
  <c r="J267" i="10"/>
  <c r="I267" i="10"/>
  <c r="L265" i="10"/>
  <c r="L264" i="10" s="1"/>
  <c r="L263" i="10" s="1"/>
  <c r="K265" i="10"/>
  <c r="K264" i="10" s="1"/>
  <c r="K263" i="10" s="1"/>
  <c r="J265" i="10"/>
  <c r="I265" i="10"/>
  <c r="J264" i="10"/>
  <c r="J263" i="10" s="1"/>
  <c r="I264" i="10"/>
  <c r="I263" i="10" s="1"/>
  <c r="L260" i="10"/>
  <c r="K260" i="10"/>
  <c r="J260" i="10"/>
  <c r="J259" i="10" s="1"/>
  <c r="I260" i="10"/>
  <c r="I259" i="10" s="1"/>
  <c r="L259" i="10"/>
  <c r="K259" i="10"/>
  <c r="L257" i="10"/>
  <c r="K257" i="10"/>
  <c r="J257" i="10"/>
  <c r="J256" i="10" s="1"/>
  <c r="I257" i="10"/>
  <c r="I256" i="10" s="1"/>
  <c r="L256" i="10"/>
  <c r="K256" i="10"/>
  <c r="L254" i="10"/>
  <c r="K254" i="10"/>
  <c r="J254" i="10"/>
  <c r="I254" i="10"/>
  <c r="I253" i="10" s="1"/>
  <c r="L253" i="10"/>
  <c r="K253" i="10"/>
  <c r="J253" i="10"/>
  <c r="L250" i="10"/>
  <c r="K250" i="10"/>
  <c r="J250" i="10"/>
  <c r="J249" i="10" s="1"/>
  <c r="I250" i="10"/>
  <c r="I249" i="10" s="1"/>
  <c r="L249" i="10"/>
  <c r="K249" i="10"/>
  <c r="L246" i="10"/>
  <c r="K246" i="10"/>
  <c r="J246" i="10"/>
  <c r="J245" i="10" s="1"/>
  <c r="I246" i="10"/>
  <c r="I245" i="10" s="1"/>
  <c r="L245" i="10"/>
  <c r="K245" i="10"/>
  <c r="L242" i="10"/>
  <c r="K242" i="10"/>
  <c r="J242" i="10"/>
  <c r="J241" i="10" s="1"/>
  <c r="I242" i="10"/>
  <c r="I241" i="10" s="1"/>
  <c r="L241" i="10"/>
  <c r="K241" i="10"/>
  <c r="L238" i="10"/>
  <c r="K238" i="10"/>
  <c r="J238" i="10"/>
  <c r="I238" i="10"/>
  <c r="L235" i="10"/>
  <c r="K235" i="10"/>
  <c r="J235" i="10"/>
  <c r="I235" i="10"/>
  <c r="L233" i="10"/>
  <c r="K233" i="10"/>
  <c r="J233" i="10"/>
  <c r="J232" i="10" s="1"/>
  <c r="I233" i="10"/>
  <c r="I232" i="10" s="1"/>
  <c r="L232" i="10"/>
  <c r="L231" i="10" s="1"/>
  <c r="L230" i="10" s="1"/>
  <c r="K232" i="10"/>
  <c r="K231" i="10" s="1"/>
  <c r="L226" i="10"/>
  <c r="K226" i="10"/>
  <c r="J226" i="10"/>
  <c r="J225" i="10" s="1"/>
  <c r="J224" i="10" s="1"/>
  <c r="I226" i="10"/>
  <c r="I225" i="10" s="1"/>
  <c r="I224" i="10" s="1"/>
  <c r="L225" i="10"/>
  <c r="L224" i="10" s="1"/>
  <c r="K225" i="10"/>
  <c r="K224" i="10" s="1"/>
  <c r="L222" i="10"/>
  <c r="L221" i="10" s="1"/>
  <c r="L220" i="10" s="1"/>
  <c r="K222" i="10"/>
  <c r="K221" i="10" s="1"/>
  <c r="K220" i="10" s="1"/>
  <c r="J222" i="10"/>
  <c r="I222" i="10"/>
  <c r="J221" i="10"/>
  <c r="J220" i="10" s="1"/>
  <c r="I221" i="10"/>
  <c r="I220" i="10" s="1"/>
  <c r="L213" i="10"/>
  <c r="K213" i="10"/>
  <c r="J213" i="10"/>
  <c r="J212" i="10" s="1"/>
  <c r="I213" i="10"/>
  <c r="I212" i="10" s="1"/>
  <c r="L212" i="10"/>
  <c r="K212" i="10"/>
  <c r="L210" i="10"/>
  <c r="K210" i="10"/>
  <c r="J210" i="10"/>
  <c r="J209" i="10" s="1"/>
  <c r="I210" i="10"/>
  <c r="I209" i="10" s="1"/>
  <c r="L209" i="10"/>
  <c r="L208" i="10" s="1"/>
  <c r="K209" i="10"/>
  <c r="K208" i="10" s="1"/>
  <c r="L203" i="10"/>
  <c r="L202" i="10" s="1"/>
  <c r="L201" i="10" s="1"/>
  <c r="K203" i="10"/>
  <c r="K202" i="10" s="1"/>
  <c r="K201" i="10" s="1"/>
  <c r="J203" i="10"/>
  <c r="I203" i="10"/>
  <c r="J202" i="10"/>
  <c r="J201" i="10" s="1"/>
  <c r="I202" i="10"/>
  <c r="I201" i="10" s="1"/>
  <c r="L199" i="10"/>
  <c r="K199" i="10"/>
  <c r="J199" i="10"/>
  <c r="J198" i="10" s="1"/>
  <c r="I199" i="10"/>
  <c r="I198" i="10" s="1"/>
  <c r="L198" i="10"/>
  <c r="K198" i="10"/>
  <c r="L194" i="10"/>
  <c r="K194" i="10"/>
  <c r="J194" i="10"/>
  <c r="J193" i="10" s="1"/>
  <c r="I194" i="10"/>
  <c r="I193" i="10" s="1"/>
  <c r="L193" i="10"/>
  <c r="K193" i="10"/>
  <c r="P188" i="10"/>
  <c r="O188" i="10"/>
  <c r="N188" i="10"/>
  <c r="M188" i="10"/>
  <c r="L188" i="10"/>
  <c r="L187" i="10" s="1"/>
  <c r="K188" i="10"/>
  <c r="K187" i="10" s="1"/>
  <c r="J188" i="10"/>
  <c r="I188" i="10"/>
  <c r="J187" i="10"/>
  <c r="I187" i="10"/>
  <c r="L183" i="10"/>
  <c r="L182" i="10" s="1"/>
  <c r="K183" i="10"/>
  <c r="K182" i="10" s="1"/>
  <c r="J183" i="10"/>
  <c r="J182" i="10" s="1"/>
  <c r="I183" i="10"/>
  <c r="I182" i="10"/>
  <c r="L180" i="10"/>
  <c r="L179" i="10" s="1"/>
  <c r="K180" i="10"/>
  <c r="K179" i="10" s="1"/>
  <c r="K178" i="10" s="1"/>
  <c r="K177" i="10" s="1"/>
  <c r="J180" i="10"/>
  <c r="J179" i="10" s="1"/>
  <c r="I180" i="10"/>
  <c r="I179" i="10"/>
  <c r="L172" i="10"/>
  <c r="K172" i="10"/>
  <c r="J172" i="10"/>
  <c r="J171" i="10" s="1"/>
  <c r="I172" i="10"/>
  <c r="I171" i="10" s="1"/>
  <c r="L171" i="10"/>
  <c r="K171" i="10"/>
  <c r="L167" i="10"/>
  <c r="K167" i="10"/>
  <c r="J167" i="10"/>
  <c r="J166" i="10" s="1"/>
  <c r="I167" i="10"/>
  <c r="I166" i="10" s="1"/>
  <c r="I165" i="10" s="1"/>
  <c r="L166" i="10"/>
  <c r="L165" i="10" s="1"/>
  <c r="K166" i="10"/>
  <c r="K165" i="10" s="1"/>
  <c r="L163" i="10"/>
  <c r="L162" i="10" s="1"/>
  <c r="L161" i="10" s="1"/>
  <c r="K163" i="10"/>
  <c r="K162" i="10" s="1"/>
  <c r="K161" i="10" s="1"/>
  <c r="K160" i="10" s="1"/>
  <c r="J163" i="10"/>
  <c r="I163" i="10"/>
  <c r="J162" i="10"/>
  <c r="J161" i="10" s="1"/>
  <c r="I162" i="10"/>
  <c r="I161" i="10" s="1"/>
  <c r="I160" i="10" s="1"/>
  <c r="L158" i="10"/>
  <c r="L157" i="10" s="1"/>
  <c r="K158" i="10"/>
  <c r="K157" i="10" s="1"/>
  <c r="J158" i="10"/>
  <c r="J157" i="10" s="1"/>
  <c r="I158" i="10"/>
  <c r="I157" i="10"/>
  <c r="L153" i="10"/>
  <c r="L152" i="10" s="1"/>
  <c r="K153" i="10"/>
  <c r="K152" i="10" s="1"/>
  <c r="K151" i="10" s="1"/>
  <c r="K150" i="10" s="1"/>
  <c r="J153" i="10"/>
  <c r="J152" i="10" s="1"/>
  <c r="I153" i="10"/>
  <c r="I152" i="10"/>
  <c r="I151" i="10" s="1"/>
  <c r="I150" i="10" s="1"/>
  <c r="L147" i="10"/>
  <c r="L146" i="10" s="1"/>
  <c r="L145" i="10" s="1"/>
  <c r="K147" i="10"/>
  <c r="K146" i="10" s="1"/>
  <c r="K145" i="10" s="1"/>
  <c r="J147" i="10"/>
  <c r="J146" i="10" s="1"/>
  <c r="J145" i="10" s="1"/>
  <c r="I147" i="10"/>
  <c r="I146" i="10"/>
  <c r="I145" i="10" s="1"/>
  <c r="L143" i="10"/>
  <c r="K143" i="10"/>
  <c r="J143" i="10"/>
  <c r="I143" i="10"/>
  <c r="I142" i="10" s="1"/>
  <c r="L142" i="10"/>
  <c r="K142" i="10"/>
  <c r="J142" i="10"/>
  <c r="L139" i="10"/>
  <c r="K139" i="10"/>
  <c r="J139" i="10"/>
  <c r="I139" i="10"/>
  <c r="I138" i="10" s="1"/>
  <c r="I137" i="10" s="1"/>
  <c r="L138" i="10"/>
  <c r="L137" i="10" s="1"/>
  <c r="K138" i="10"/>
  <c r="K137" i="10" s="1"/>
  <c r="J138" i="10"/>
  <c r="J137" i="10" s="1"/>
  <c r="L134" i="10"/>
  <c r="L133" i="10" s="1"/>
  <c r="L132" i="10" s="1"/>
  <c r="K134" i="10"/>
  <c r="K133" i="10" s="1"/>
  <c r="K132" i="10" s="1"/>
  <c r="K131" i="10" s="1"/>
  <c r="J134" i="10"/>
  <c r="J133" i="10" s="1"/>
  <c r="J132" i="10" s="1"/>
  <c r="J131" i="10" s="1"/>
  <c r="I134" i="10"/>
  <c r="I133" i="10"/>
  <c r="I132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/>
  <c r="I127" i="10" s="1"/>
  <c r="L125" i="10"/>
  <c r="K125" i="10"/>
  <c r="J125" i="10"/>
  <c r="I125" i="10"/>
  <c r="I124" i="10" s="1"/>
  <c r="I123" i="10" s="1"/>
  <c r="L124" i="10"/>
  <c r="L123" i="10" s="1"/>
  <c r="K124" i="10"/>
  <c r="K123" i="10" s="1"/>
  <c r="J124" i="10"/>
  <c r="J123" i="10" s="1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/>
  <c r="I119" i="10" s="1"/>
  <c r="L117" i="10"/>
  <c r="K117" i="10"/>
  <c r="J117" i="10"/>
  <c r="I117" i="10"/>
  <c r="I116" i="10" s="1"/>
  <c r="I115" i="10" s="1"/>
  <c r="L116" i="10"/>
  <c r="L115" i="10" s="1"/>
  <c r="K116" i="10"/>
  <c r="K115" i="10" s="1"/>
  <c r="J116" i="10"/>
  <c r="J115" i="10" s="1"/>
  <c r="L112" i="10"/>
  <c r="L111" i="10" s="1"/>
  <c r="L110" i="10" s="1"/>
  <c r="L109" i="10" s="1"/>
  <c r="K112" i="10"/>
  <c r="K111" i="10" s="1"/>
  <c r="K110" i="10" s="1"/>
  <c r="J112" i="10"/>
  <c r="J111" i="10" s="1"/>
  <c r="J110" i="10" s="1"/>
  <c r="I112" i="10"/>
  <c r="I111" i="10"/>
  <c r="I110" i="10" s="1"/>
  <c r="L106" i="10"/>
  <c r="L105" i="10" s="1"/>
  <c r="K106" i="10"/>
  <c r="K105" i="10" s="1"/>
  <c r="J106" i="10"/>
  <c r="J105" i="10" s="1"/>
  <c r="I106" i="10"/>
  <c r="I105" i="10"/>
  <c r="L102" i="10"/>
  <c r="L101" i="10" s="1"/>
  <c r="L100" i="10" s="1"/>
  <c r="K102" i="10"/>
  <c r="K101" i="10" s="1"/>
  <c r="K100" i="10" s="1"/>
  <c r="J102" i="10"/>
  <c r="J101" i="10" s="1"/>
  <c r="J100" i="10" s="1"/>
  <c r="I102" i="10"/>
  <c r="I101" i="10"/>
  <c r="I100" i="10" s="1"/>
  <c r="L97" i="10"/>
  <c r="K97" i="10"/>
  <c r="J97" i="10"/>
  <c r="I97" i="10"/>
  <c r="I96" i="10" s="1"/>
  <c r="I95" i="10" s="1"/>
  <c r="L96" i="10"/>
  <c r="L95" i="10" s="1"/>
  <c r="K96" i="10"/>
  <c r="K95" i="10" s="1"/>
  <c r="J96" i="10"/>
  <c r="J95" i="10"/>
  <c r="L92" i="10"/>
  <c r="L91" i="10" s="1"/>
  <c r="L90" i="10" s="1"/>
  <c r="L89" i="10" s="1"/>
  <c r="K92" i="10"/>
  <c r="K91" i="10" s="1"/>
  <c r="K90" i="10" s="1"/>
  <c r="K89" i="10" s="1"/>
  <c r="J92" i="10"/>
  <c r="J91" i="10" s="1"/>
  <c r="J90" i="10" s="1"/>
  <c r="I92" i="10"/>
  <c r="I91" i="10"/>
  <c r="I90" i="10" s="1"/>
  <c r="L85" i="10"/>
  <c r="L84" i="10" s="1"/>
  <c r="L83" i="10" s="1"/>
  <c r="L82" i="10" s="1"/>
  <c r="K85" i="10"/>
  <c r="K84" i="10" s="1"/>
  <c r="K83" i="10" s="1"/>
  <c r="K82" i="10" s="1"/>
  <c r="J85" i="10"/>
  <c r="J84" i="10" s="1"/>
  <c r="J83" i="10" s="1"/>
  <c r="J82" i="10" s="1"/>
  <c r="I85" i="10"/>
  <c r="I84" i="10"/>
  <c r="I83" i="10" s="1"/>
  <c r="I82" i="10" s="1"/>
  <c r="L80" i="10"/>
  <c r="L79" i="10" s="1"/>
  <c r="L78" i="10" s="1"/>
  <c r="K80" i="10"/>
  <c r="K79" i="10" s="1"/>
  <c r="K78" i="10" s="1"/>
  <c r="J80" i="10"/>
  <c r="J79" i="10" s="1"/>
  <c r="J78" i="10" s="1"/>
  <c r="I80" i="10"/>
  <c r="I79" i="10"/>
  <c r="I78" i="10" s="1"/>
  <c r="L74" i="10"/>
  <c r="K74" i="10"/>
  <c r="J74" i="10"/>
  <c r="J73" i="10" s="1"/>
  <c r="I74" i="10"/>
  <c r="I73" i="10" s="1"/>
  <c r="L73" i="10"/>
  <c r="K73" i="10"/>
  <c r="L69" i="10"/>
  <c r="K69" i="10"/>
  <c r="J69" i="10"/>
  <c r="I69" i="10"/>
  <c r="I68" i="10" s="1"/>
  <c r="L68" i="10"/>
  <c r="K68" i="10"/>
  <c r="J68" i="10"/>
  <c r="L64" i="10"/>
  <c r="K64" i="10"/>
  <c r="J64" i="10"/>
  <c r="J63" i="10" s="1"/>
  <c r="I64" i="10"/>
  <c r="I63" i="10" s="1"/>
  <c r="I62" i="10" s="1"/>
  <c r="I61" i="10" s="1"/>
  <c r="L63" i="10"/>
  <c r="L62" i="10" s="1"/>
  <c r="L61" i="10" s="1"/>
  <c r="K63" i="10"/>
  <c r="K62" i="10" s="1"/>
  <c r="K61" i="10" s="1"/>
  <c r="L45" i="10"/>
  <c r="K45" i="10"/>
  <c r="J45" i="10"/>
  <c r="J44" i="10" s="1"/>
  <c r="J43" i="10" s="1"/>
  <c r="J42" i="10" s="1"/>
  <c r="I45" i="10"/>
  <c r="I44" i="10" s="1"/>
  <c r="I43" i="10" s="1"/>
  <c r="I42" i="10" s="1"/>
  <c r="L44" i="10"/>
  <c r="L43" i="10" s="1"/>
  <c r="L42" i="10" s="1"/>
  <c r="K44" i="10"/>
  <c r="K43" i="10" s="1"/>
  <c r="K42" i="10" s="1"/>
  <c r="L40" i="10"/>
  <c r="K40" i="10"/>
  <c r="J40" i="10"/>
  <c r="J39" i="10" s="1"/>
  <c r="J38" i="10" s="1"/>
  <c r="I40" i="10"/>
  <c r="I39" i="10" s="1"/>
  <c r="I38" i="10" s="1"/>
  <c r="L39" i="10"/>
  <c r="L38" i="10" s="1"/>
  <c r="K39" i="10"/>
  <c r="K38" i="10" s="1"/>
  <c r="L36" i="10"/>
  <c r="K36" i="10"/>
  <c r="J36" i="10"/>
  <c r="I36" i="10"/>
  <c r="L34" i="10"/>
  <c r="K34" i="10"/>
  <c r="J34" i="10"/>
  <c r="J33" i="10" s="1"/>
  <c r="J32" i="10" s="1"/>
  <c r="I34" i="10"/>
  <c r="I33" i="10" s="1"/>
  <c r="I32" i="10" s="1"/>
  <c r="I31" i="10" s="1"/>
  <c r="L33" i="10"/>
  <c r="L32" i="10" s="1"/>
  <c r="L31" i="10" s="1"/>
  <c r="K33" i="10"/>
  <c r="K32" i="10" s="1"/>
  <c r="K31" i="10" s="1"/>
  <c r="L357" i="9"/>
  <c r="L356" i="9" s="1"/>
  <c r="K357" i="9"/>
  <c r="K356" i="9" s="1"/>
  <c r="J357" i="9"/>
  <c r="J356" i="9" s="1"/>
  <c r="I357" i="9"/>
  <c r="I356" i="9" s="1"/>
  <c r="L354" i="9"/>
  <c r="L353" i="9" s="1"/>
  <c r="K354" i="9"/>
  <c r="K353" i="9" s="1"/>
  <c r="J354" i="9"/>
  <c r="J353" i="9" s="1"/>
  <c r="I354" i="9"/>
  <c r="I353" i="9" s="1"/>
  <c r="L351" i="9"/>
  <c r="L350" i="9" s="1"/>
  <c r="K351" i="9"/>
  <c r="K350" i="9" s="1"/>
  <c r="J351" i="9"/>
  <c r="J350" i="9" s="1"/>
  <c r="I351" i="9"/>
  <c r="I350" i="9" s="1"/>
  <c r="L347" i="9"/>
  <c r="L346" i="9" s="1"/>
  <c r="K347" i="9"/>
  <c r="K346" i="9" s="1"/>
  <c r="J347" i="9"/>
  <c r="J346" i="9" s="1"/>
  <c r="I347" i="9"/>
  <c r="I346" i="9" s="1"/>
  <c r="L343" i="9"/>
  <c r="L342" i="9" s="1"/>
  <c r="K343" i="9"/>
  <c r="K342" i="9" s="1"/>
  <c r="J343" i="9"/>
  <c r="J342" i="9" s="1"/>
  <c r="I343" i="9"/>
  <c r="I342" i="9" s="1"/>
  <c r="L339" i="9"/>
  <c r="L338" i="9" s="1"/>
  <c r="K339" i="9"/>
  <c r="K338" i="9" s="1"/>
  <c r="J339" i="9"/>
  <c r="J338" i="9" s="1"/>
  <c r="I339" i="9"/>
  <c r="I338" i="9" s="1"/>
  <c r="L335" i="9"/>
  <c r="K335" i="9"/>
  <c r="J335" i="9"/>
  <c r="I335" i="9"/>
  <c r="L332" i="9"/>
  <c r="K332" i="9"/>
  <c r="J332" i="9"/>
  <c r="I332" i="9"/>
  <c r="L330" i="9"/>
  <c r="L329" i="9" s="1"/>
  <c r="K330" i="9"/>
  <c r="K329" i="9" s="1"/>
  <c r="K328" i="9" s="1"/>
  <c r="J330" i="9"/>
  <c r="J329" i="9" s="1"/>
  <c r="I330" i="9"/>
  <c r="I329" i="9" s="1"/>
  <c r="L325" i="9"/>
  <c r="K325" i="9"/>
  <c r="J325" i="9"/>
  <c r="I325" i="9"/>
  <c r="L324" i="9"/>
  <c r="K324" i="9"/>
  <c r="J324" i="9"/>
  <c r="I324" i="9"/>
  <c r="L322" i="9"/>
  <c r="K322" i="9"/>
  <c r="J322" i="9"/>
  <c r="I322" i="9"/>
  <c r="L321" i="9"/>
  <c r="K321" i="9"/>
  <c r="J321" i="9"/>
  <c r="I321" i="9"/>
  <c r="L319" i="9"/>
  <c r="K319" i="9"/>
  <c r="J319" i="9"/>
  <c r="I319" i="9"/>
  <c r="L318" i="9"/>
  <c r="K318" i="9"/>
  <c r="J318" i="9"/>
  <c r="I318" i="9"/>
  <c r="L315" i="9"/>
  <c r="K315" i="9"/>
  <c r="J315" i="9"/>
  <c r="I315" i="9"/>
  <c r="L314" i="9"/>
  <c r="K314" i="9"/>
  <c r="J314" i="9"/>
  <c r="I314" i="9"/>
  <c r="L311" i="9"/>
  <c r="K311" i="9"/>
  <c r="J311" i="9"/>
  <c r="I311" i="9"/>
  <c r="L310" i="9"/>
  <c r="K310" i="9"/>
  <c r="J310" i="9"/>
  <c r="I310" i="9"/>
  <c r="L307" i="9"/>
  <c r="K307" i="9"/>
  <c r="J307" i="9"/>
  <c r="I307" i="9"/>
  <c r="L306" i="9"/>
  <c r="K306" i="9"/>
  <c r="J306" i="9"/>
  <c r="I306" i="9"/>
  <c r="L303" i="9"/>
  <c r="K303" i="9"/>
  <c r="J303" i="9"/>
  <c r="I303" i="9"/>
  <c r="L300" i="9"/>
  <c r="K300" i="9"/>
  <c r="J300" i="9"/>
  <c r="I300" i="9"/>
  <c r="L298" i="9"/>
  <c r="K298" i="9"/>
  <c r="J298" i="9"/>
  <c r="J297" i="9" s="1"/>
  <c r="J296" i="9" s="1"/>
  <c r="I298" i="9"/>
  <c r="L297" i="9"/>
  <c r="L296" i="9" s="1"/>
  <c r="K297" i="9"/>
  <c r="K296" i="9" s="1"/>
  <c r="K295" i="9" s="1"/>
  <c r="I297" i="9"/>
  <c r="I296" i="9" s="1"/>
  <c r="L292" i="9"/>
  <c r="K292" i="9"/>
  <c r="J292" i="9"/>
  <c r="J291" i="9" s="1"/>
  <c r="I292" i="9"/>
  <c r="L291" i="9"/>
  <c r="K291" i="9"/>
  <c r="I291" i="9"/>
  <c r="L289" i="9"/>
  <c r="K289" i="9"/>
  <c r="J289" i="9"/>
  <c r="J288" i="9" s="1"/>
  <c r="I289" i="9"/>
  <c r="L288" i="9"/>
  <c r="K288" i="9"/>
  <c r="I288" i="9"/>
  <c r="L286" i="9"/>
  <c r="K286" i="9"/>
  <c r="J286" i="9"/>
  <c r="J285" i="9" s="1"/>
  <c r="I286" i="9"/>
  <c r="L285" i="9"/>
  <c r="K285" i="9"/>
  <c r="I285" i="9"/>
  <c r="L282" i="9"/>
  <c r="K282" i="9"/>
  <c r="J282" i="9"/>
  <c r="J281" i="9" s="1"/>
  <c r="I282" i="9"/>
  <c r="L281" i="9"/>
  <c r="K281" i="9"/>
  <c r="I281" i="9"/>
  <c r="L278" i="9"/>
  <c r="K278" i="9"/>
  <c r="J278" i="9"/>
  <c r="J277" i="9" s="1"/>
  <c r="I278" i="9"/>
  <c r="L277" i="9"/>
  <c r="K277" i="9"/>
  <c r="I277" i="9"/>
  <c r="L274" i="9"/>
  <c r="K274" i="9"/>
  <c r="J274" i="9"/>
  <c r="J273" i="9" s="1"/>
  <c r="I274" i="9"/>
  <c r="L273" i="9"/>
  <c r="K273" i="9"/>
  <c r="I273" i="9"/>
  <c r="L270" i="9"/>
  <c r="K270" i="9"/>
  <c r="J270" i="9"/>
  <c r="I270" i="9"/>
  <c r="L267" i="9"/>
  <c r="K267" i="9"/>
  <c r="J267" i="9"/>
  <c r="I267" i="9"/>
  <c r="L265" i="9"/>
  <c r="K265" i="9"/>
  <c r="J265" i="9"/>
  <c r="J264" i="9" s="1"/>
  <c r="J263" i="9" s="1"/>
  <c r="I265" i="9"/>
  <c r="L264" i="9"/>
  <c r="L263" i="9" s="1"/>
  <c r="K264" i="9"/>
  <c r="K263" i="9" s="1"/>
  <c r="I264" i="9"/>
  <c r="I263" i="9" s="1"/>
  <c r="L260" i="9"/>
  <c r="L259" i="9" s="1"/>
  <c r="K260" i="9"/>
  <c r="K259" i="9" s="1"/>
  <c r="J260" i="9"/>
  <c r="I260" i="9"/>
  <c r="I259" i="9" s="1"/>
  <c r="J259" i="9"/>
  <c r="L257" i="9"/>
  <c r="L256" i="9" s="1"/>
  <c r="K257" i="9"/>
  <c r="K256" i="9" s="1"/>
  <c r="J257" i="9"/>
  <c r="I257" i="9"/>
  <c r="I256" i="9" s="1"/>
  <c r="J256" i="9"/>
  <c r="L254" i="9"/>
  <c r="L253" i="9" s="1"/>
  <c r="K254" i="9"/>
  <c r="K253" i="9" s="1"/>
  <c r="J254" i="9"/>
  <c r="I254" i="9"/>
  <c r="I253" i="9" s="1"/>
  <c r="J253" i="9"/>
  <c r="L250" i="9"/>
  <c r="L249" i="9" s="1"/>
  <c r="K250" i="9"/>
  <c r="K249" i="9" s="1"/>
  <c r="J250" i="9"/>
  <c r="I250" i="9"/>
  <c r="I249" i="9" s="1"/>
  <c r="J249" i="9"/>
  <c r="L246" i="9"/>
  <c r="L245" i="9" s="1"/>
  <c r="K246" i="9"/>
  <c r="K245" i="9" s="1"/>
  <c r="J246" i="9"/>
  <c r="I246" i="9"/>
  <c r="I245" i="9" s="1"/>
  <c r="J245" i="9"/>
  <c r="L242" i="9"/>
  <c r="L241" i="9" s="1"/>
  <c r="K242" i="9"/>
  <c r="K241" i="9" s="1"/>
  <c r="J242" i="9"/>
  <c r="J241" i="9" s="1"/>
  <c r="I242" i="9"/>
  <c r="I241" i="9" s="1"/>
  <c r="L238" i="9"/>
  <c r="K238" i="9"/>
  <c r="J238" i="9"/>
  <c r="I238" i="9"/>
  <c r="L235" i="9"/>
  <c r="K235" i="9"/>
  <c r="J235" i="9"/>
  <c r="I235" i="9"/>
  <c r="L233" i="9"/>
  <c r="L232" i="9" s="1"/>
  <c r="L231" i="9" s="1"/>
  <c r="L230" i="9" s="1"/>
  <c r="K233" i="9"/>
  <c r="K232" i="9" s="1"/>
  <c r="J233" i="9"/>
  <c r="J232" i="9" s="1"/>
  <c r="I233" i="9"/>
  <c r="I232" i="9" s="1"/>
  <c r="L226" i="9"/>
  <c r="L225" i="9" s="1"/>
  <c r="L224" i="9" s="1"/>
  <c r="K226" i="9"/>
  <c r="K225" i="9" s="1"/>
  <c r="K224" i="9" s="1"/>
  <c r="J226" i="9"/>
  <c r="J225" i="9" s="1"/>
  <c r="J224" i="9" s="1"/>
  <c r="I226" i="9"/>
  <c r="I225" i="9" s="1"/>
  <c r="I224" i="9" s="1"/>
  <c r="L222" i="9"/>
  <c r="K222" i="9"/>
  <c r="J222" i="9"/>
  <c r="I222" i="9"/>
  <c r="L221" i="9"/>
  <c r="L220" i="9" s="1"/>
  <c r="K221" i="9"/>
  <c r="K220" i="9" s="1"/>
  <c r="J221" i="9"/>
  <c r="J220" i="9" s="1"/>
  <c r="I221" i="9"/>
  <c r="I220" i="9" s="1"/>
  <c r="L213" i="9"/>
  <c r="L212" i="9" s="1"/>
  <c r="K213" i="9"/>
  <c r="K212" i="9" s="1"/>
  <c r="J213" i="9"/>
  <c r="J212" i="9" s="1"/>
  <c r="I213" i="9"/>
  <c r="I212" i="9" s="1"/>
  <c r="L210" i="9"/>
  <c r="L209" i="9" s="1"/>
  <c r="K210" i="9"/>
  <c r="K209" i="9" s="1"/>
  <c r="K208" i="9" s="1"/>
  <c r="J210" i="9"/>
  <c r="J209" i="9" s="1"/>
  <c r="J208" i="9" s="1"/>
  <c r="I210" i="9"/>
  <c r="I209" i="9" s="1"/>
  <c r="L203" i="9"/>
  <c r="K203" i="9"/>
  <c r="J203" i="9"/>
  <c r="J202" i="9" s="1"/>
  <c r="J201" i="9" s="1"/>
  <c r="I203" i="9"/>
  <c r="L202" i="9"/>
  <c r="L201" i="9" s="1"/>
  <c r="K202" i="9"/>
  <c r="K201" i="9" s="1"/>
  <c r="I202" i="9"/>
  <c r="I201" i="9" s="1"/>
  <c r="L199" i="9"/>
  <c r="L198" i="9" s="1"/>
  <c r="K199" i="9"/>
  <c r="K198" i="9" s="1"/>
  <c r="J199" i="9"/>
  <c r="I199" i="9"/>
  <c r="I198" i="9" s="1"/>
  <c r="J198" i="9"/>
  <c r="L194" i="9"/>
  <c r="L193" i="9" s="1"/>
  <c r="K194" i="9"/>
  <c r="K193" i="9" s="1"/>
  <c r="J194" i="9"/>
  <c r="I194" i="9"/>
  <c r="I193" i="9" s="1"/>
  <c r="J193" i="9"/>
  <c r="P188" i="9"/>
  <c r="O188" i="9"/>
  <c r="N188" i="9"/>
  <c r="M188" i="9"/>
  <c r="L188" i="9"/>
  <c r="K188" i="9"/>
  <c r="J188" i="9"/>
  <c r="J187" i="9" s="1"/>
  <c r="I188" i="9"/>
  <c r="L187" i="9"/>
  <c r="K187" i="9"/>
  <c r="I187" i="9"/>
  <c r="L183" i="9"/>
  <c r="K183" i="9"/>
  <c r="J183" i="9"/>
  <c r="J182" i="9" s="1"/>
  <c r="I183" i="9"/>
  <c r="L182" i="9"/>
  <c r="K182" i="9"/>
  <c r="I182" i="9"/>
  <c r="L180" i="9"/>
  <c r="K180" i="9"/>
  <c r="J180" i="9"/>
  <c r="J179" i="9" s="1"/>
  <c r="I180" i="9"/>
  <c r="L179" i="9"/>
  <c r="L178" i="9" s="1"/>
  <c r="K179" i="9"/>
  <c r="K178" i="9" s="1"/>
  <c r="K177" i="9" s="1"/>
  <c r="I179" i="9"/>
  <c r="L172" i="9"/>
  <c r="L171" i="9" s="1"/>
  <c r="K172" i="9"/>
  <c r="K171" i="9" s="1"/>
  <c r="J172" i="9"/>
  <c r="J171" i="9" s="1"/>
  <c r="I172" i="9"/>
  <c r="I171" i="9" s="1"/>
  <c r="L167" i="9"/>
  <c r="L166" i="9" s="1"/>
  <c r="L165" i="9" s="1"/>
  <c r="K167" i="9"/>
  <c r="K166" i="9" s="1"/>
  <c r="K165" i="9" s="1"/>
  <c r="J167" i="9"/>
  <c r="J166" i="9" s="1"/>
  <c r="J165" i="9" s="1"/>
  <c r="I167" i="9"/>
  <c r="I166" i="9" s="1"/>
  <c r="L163" i="9"/>
  <c r="K163" i="9"/>
  <c r="J163" i="9"/>
  <c r="I163" i="9"/>
  <c r="L162" i="9"/>
  <c r="L161" i="9" s="1"/>
  <c r="K162" i="9"/>
  <c r="K161" i="9" s="1"/>
  <c r="K160" i="9" s="1"/>
  <c r="J162" i="9"/>
  <c r="J161" i="9" s="1"/>
  <c r="J160" i="9" s="1"/>
  <c r="I162" i="9"/>
  <c r="I161" i="9" s="1"/>
  <c r="L158" i="9"/>
  <c r="K158" i="9"/>
  <c r="J158" i="9"/>
  <c r="J157" i="9" s="1"/>
  <c r="I158" i="9"/>
  <c r="L157" i="9"/>
  <c r="K157" i="9"/>
  <c r="I157" i="9"/>
  <c r="L153" i="9"/>
  <c r="K153" i="9"/>
  <c r="J153" i="9"/>
  <c r="J152" i="9" s="1"/>
  <c r="J151" i="9" s="1"/>
  <c r="J150" i="9" s="1"/>
  <c r="I153" i="9"/>
  <c r="L152" i="9"/>
  <c r="L151" i="9" s="1"/>
  <c r="L150" i="9" s="1"/>
  <c r="K152" i="9"/>
  <c r="K151" i="9" s="1"/>
  <c r="K150" i="9" s="1"/>
  <c r="I152" i="9"/>
  <c r="I151" i="9" s="1"/>
  <c r="I150" i="9" s="1"/>
  <c r="L147" i="9"/>
  <c r="K147" i="9"/>
  <c r="J147" i="9"/>
  <c r="J146" i="9" s="1"/>
  <c r="J145" i="9" s="1"/>
  <c r="I147" i="9"/>
  <c r="L146" i="9"/>
  <c r="L145" i="9" s="1"/>
  <c r="K146" i="9"/>
  <c r="K145" i="9" s="1"/>
  <c r="I146" i="9"/>
  <c r="I145" i="9" s="1"/>
  <c r="L143" i="9"/>
  <c r="L142" i="9" s="1"/>
  <c r="K143" i="9"/>
  <c r="K142" i="9" s="1"/>
  <c r="J143" i="9"/>
  <c r="I143" i="9"/>
  <c r="I142" i="9" s="1"/>
  <c r="J142" i="9"/>
  <c r="L139" i="9"/>
  <c r="L138" i="9" s="1"/>
  <c r="L137" i="9" s="1"/>
  <c r="K139" i="9"/>
  <c r="K138" i="9" s="1"/>
  <c r="K137" i="9" s="1"/>
  <c r="J139" i="9"/>
  <c r="J138" i="9" s="1"/>
  <c r="J137" i="9" s="1"/>
  <c r="I139" i="9"/>
  <c r="I138" i="9" s="1"/>
  <c r="I137" i="9" s="1"/>
  <c r="L134" i="9"/>
  <c r="K134" i="9"/>
  <c r="J134" i="9"/>
  <c r="I134" i="9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L129" i="9"/>
  <c r="K129" i="9"/>
  <c r="J129" i="9"/>
  <c r="I129" i="9"/>
  <c r="L128" i="9"/>
  <c r="L127" i="9" s="1"/>
  <c r="K128" i="9"/>
  <c r="K127" i="9" s="1"/>
  <c r="J128" i="9"/>
  <c r="I128" i="9"/>
  <c r="I127" i="9" s="1"/>
  <c r="J127" i="9"/>
  <c r="L125" i="9"/>
  <c r="L124" i="9" s="1"/>
  <c r="L123" i="9" s="1"/>
  <c r="K125" i="9"/>
  <c r="K124" i="9" s="1"/>
  <c r="K123" i="9" s="1"/>
  <c r="J125" i="9"/>
  <c r="I125" i="9"/>
  <c r="I124" i="9" s="1"/>
  <c r="I123" i="9" s="1"/>
  <c r="J124" i="9"/>
  <c r="J123" i="9"/>
  <c r="L121" i="9"/>
  <c r="K121" i="9"/>
  <c r="J121" i="9"/>
  <c r="J120" i="9" s="1"/>
  <c r="J119" i="9" s="1"/>
  <c r="I121" i="9"/>
  <c r="L120" i="9"/>
  <c r="L119" i="9" s="1"/>
  <c r="K120" i="9"/>
  <c r="K119" i="9" s="1"/>
  <c r="I120" i="9"/>
  <c r="I119" i="9" s="1"/>
  <c r="L117" i="9"/>
  <c r="L116" i="9" s="1"/>
  <c r="L115" i="9" s="1"/>
  <c r="K117" i="9"/>
  <c r="K116" i="9" s="1"/>
  <c r="K115" i="9" s="1"/>
  <c r="J117" i="9"/>
  <c r="I117" i="9"/>
  <c r="I116" i="9" s="1"/>
  <c r="I115" i="9" s="1"/>
  <c r="J116" i="9"/>
  <c r="J115" i="9" s="1"/>
  <c r="L112" i="9"/>
  <c r="K112" i="9"/>
  <c r="J112" i="9"/>
  <c r="J111" i="9" s="1"/>
  <c r="J110" i="9" s="1"/>
  <c r="I112" i="9"/>
  <c r="L111" i="9"/>
  <c r="L110" i="9" s="1"/>
  <c r="K111" i="9"/>
  <c r="K110" i="9" s="1"/>
  <c r="K109" i="9" s="1"/>
  <c r="I111" i="9"/>
  <c r="I110" i="9" s="1"/>
  <c r="L106" i="9"/>
  <c r="K106" i="9"/>
  <c r="J106" i="9"/>
  <c r="J105" i="9" s="1"/>
  <c r="I106" i="9"/>
  <c r="L105" i="9"/>
  <c r="K105" i="9"/>
  <c r="I105" i="9"/>
  <c r="L102" i="9"/>
  <c r="K102" i="9"/>
  <c r="J102" i="9"/>
  <c r="J101" i="9" s="1"/>
  <c r="J100" i="9" s="1"/>
  <c r="I102" i="9"/>
  <c r="L101" i="9"/>
  <c r="L100" i="9" s="1"/>
  <c r="K101" i="9"/>
  <c r="K100" i="9" s="1"/>
  <c r="I101" i="9"/>
  <c r="I100" i="9" s="1"/>
  <c r="L97" i="9"/>
  <c r="L96" i="9" s="1"/>
  <c r="L95" i="9" s="1"/>
  <c r="K97" i="9"/>
  <c r="K96" i="9" s="1"/>
  <c r="K95" i="9" s="1"/>
  <c r="J97" i="9"/>
  <c r="I97" i="9"/>
  <c r="I96" i="9" s="1"/>
  <c r="I95" i="9" s="1"/>
  <c r="J96" i="9"/>
  <c r="J95" i="9" s="1"/>
  <c r="L92" i="9"/>
  <c r="K92" i="9"/>
  <c r="J92" i="9"/>
  <c r="J91" i="9" s="1"/>
  <c r="J90" i="9" s="1"/>
  <c r="J89" i="9" s="1"/>
  <c r="I92" i="9"/>
  <c r="L91" i="9"/>
  <c r="L90" i="9" s="1"/>
  <c r="K91" i="9"/>
  <c r="K90" i="9" s="1"/>
  <c r="I91" i="9"/>
  <c r="I90" i="9" s="1"/>
  <c r="L85" i="9"/>
  <c r="K85" i="9"/>
  <c r="J85" i="9"/>
  <c r="J84" i="9" s="1"/>
  <c r="J83" i="9" s="1"/>
  <c r="J82" i="9" s="1"/>
  <c r="I85" i="9"/>
  <c r="L84" i="9"/>
  <c r="L83" i="9" s="1"/>
  <c r="L82" i="9" s="1"/>
  <c r="K84" i="9"/>
  <c r="K83" i="9" s="1"/>
  <c r="K82" i="9" s="1"/>
  <c r="I84" i="9"/>
  <c r="I83" i="9" s="1"/>
  <c r="I82" i="9" s="1"/>
  <c r="L80" i="9"/>
  <c r="K80" i="9"/>
  <c r="J80" i="9"/>
  <c r="J79" i="9" s="1"/>
  <c r="J78" i="9" s="1"/>
  <c r="I80" i="9"/>
  <c r="L79" i="9"/>
  <c r="L78" i="9" s="1"/>
  <c r="K79" i="9"/>
  <c r="K78" i="9" s="1"/>
  <c r="I79" i="9"/>
  <c r="I78" i="9" s="1"/>
  <c r="L74" i="9"/>
  <c r="L73" i="9" s="1"/>
  <c r="K74" i="9"/>
  <c r="K73" i="9" s="1"/>
  <c r="J74" i="9"/>
  <c r="I74" i="9"/>
  <c r="I73" i="9" s="1"/>
  <c r="J73" i="9"/>
  <c r="L69" i="9"/>
  <c r="L68" i="9" s="1"/>
  <c r="K69" i="9"/>
  <c r="K68" i="9" s="1"/>
  <c r="J69" i="9"/>
  <c r="I69" i="9"/>
  <c r="I68" i="9" s="1"/>
  <c r="J68" i="9"/>
  <c r="L64" i="9"/>
  <c r="L63" i="9" s="1"/>
  <c r="K64" i="9"/>
  <c r="K63" i="9" s="1"/>
  <c r="J64" i="9"/>
  <c r="I64" i="9"/>
  <c r="I63" i="9" s="1"/>
  <c r="I62" i="9" s="1"/>
  <c r="I61" i="9" s="1"/>
  <c r="J63" i="9"/>
  <c r="J62" i="9" s="1"/>
  <c r="J61" i="9" s="1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L36" i="9"/>
  <c r="K36" i="9"/>
  <c r="J36" i="9"/>
  <c r="I36" i="9"/>
  <c r="L34" i="9"/>
  <c r="L33" i="9" s="1"/>
  <c r="L32" i="9" s="1"/>
  <c r="L31" i="9" s="1"/>
  <c r="K34" i="9"/>
  <c r="K33" i="9" s="1"/>
  <c r="K32" i="9" s="1"/>
  <c r="K31" i="9" s="1"/>
  <c r="J34" i="9"/>
  <c r="J33" i="9" s="1"/>
  <c r="J32" i="9" s="1"/>
  <c r="J31" i="9" s="1"/>
  <c r="I34" i="9"/>
  <c r="I33" i="9" s="1"/>
  <c r="I32" i="9" s="1"/>
  <c r="I31" i="9" s="1"/>
  <c r="L357" i="8"/>
  <c r="L356" i="8" s="1"/>
  <c r="K357" i="8"/>
  <c r="K356" i="8" s="1"/>
  <c r="J357" i="8"/>
  <c r="J356" i="8" s="1"/>
  <c r="I357" i="8"/>
  <c r="I356" i="8" s="1"/>
  <c r="L354" i="8"/>
  <c r="L353" i="8" s="1"/>
  <c r="K354" i="8"/>
  <c r="K353" i="8" s="1"/>
  <c r="J354" i="8"/>
  <c r="J353" i="8" s="1"/>
  <c r="I354" i="8"/>
  <c r="I353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L342" i="8" s="1"/>
  <c r="K343" i="8"/>
  <c r="K342" i="8" s="1"/>
  <c r="J343" i="8"/>
  <c r="J342" i="8" s="1"/>
  <c r="I343" i="8"/>
  <c r="I342" i="8" s="1"/>
  <c r="L339" i="8"/>
  <c r="L338" i="8" s="1"/>
  <c r="K339" i="8"/>
  <c r="K338" i="8" s="1"/>
  <c r="J339" i="8"/>
  <c r="J338" i="8" s="1"/>
  <c r="I339" i="8"/>
  <c r="I338" i="8" s="1"/>
  <c r="L335" i="8"/>
  <c r="K335" i="8"/>
  <c r="J335" i="8"/>
  <c r="I335" i="8"/>
  <c r="L332" i="8"/>
  <c r="K332" i="8"/>
  <c r="J332" i="8"/>
  <c r="I332" i="8"/>
  <c r="L330" i="8"/>
  <c r="L329" i="8" s="1"/>
  <c r="L328" i="8" s="1"/>
  <c r="K330" i="8"/>
  <c r="K329" i="8" s="1"/>
  <c r="K328" i="8" s="1"/>
  <c r="J330" i="8"/>
  <c r="J329" i="8" s="1"/>
  <c r="I330" i="8"/>
  <c r="I329" i="8" s="1"/>
  <c r="L325" i="8"/>
  <c r="K325" i="8"/>
  <c r="J325" i="8"/>
  <c r="I325" i="8"/>
  <c r="L324" i="8"/>
  <c r="K324" i="8"/>
  <c r="J324" i="8"/>
  <c r="I324" i="8"/>
  <c r="L322" i="8"/>
  <c r="K322" i="8"/>
  <c r="J322" i="8"/>
  <c r="I322" i="8"/>
  <c r="L321" i="8"/>
  <c r="K321" i="8"/>
  <c r="J321" i="8"/>
  <c r="I321" i="8"/>
  <c r="L319" i="8"/>
  <c r="K319" i="8"/>
  <c r="J319" i="8"/>
  <c r="I319" i="8"/>
  <c r="L318" i="8"/>
  <c r="K318" i="8"/>
  <c r="J318" i="8"/>
  <c r="I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L310" i="8"/>
  <c r="K310" i="8"/>
  <c r="J310" i="8"/>
  <c r="I310" i="8"/>
  <c r="L307" i="8"/>
  <c r="K307" i="8"/>
  <c r="J307" i="8"/>
  <c r="I307" i="8"/>
  <c r="L306" i="8"/>
  <c r="K306" i="8"/>
  <c r="J306" i="8"/>
  <c r="I306" i="8"/>
  <c r="L303" i="8"/>
  <c r="K303" i="8"/>
  <c r="J303" i="8"/>
  <c r="I303" i="8"/>
  <c r="L300" i="8"/>
  <c r="K300" i="8"/>
  <c r="J300" i="8"/>
  <c r="I300" i="8"/>
  <c r="I297" i="8" s="1"/>
  <c r="I296" i="8" s="1"/>
  <c r="L298" i="8"/>
  <c r="K298" i="8"/>
  <c r="J298" i="8"/>
  <c r="I298" i="8"/>
  <c r="L297" i="8"/>
  <c r="L296" i="8" s="1"/>
  <c r="L295" i="8" s="1"/>
  <c r="K297" i="8"/>
  <c r="K296" i="8" s="1"/>
  <c r="K295" i="8" s="1"/>
  <c r="J297" i="8"/>
  <c r="J296" i="8" s="1"/>
  <c r="L292" i="8"/>
  <c r="K292" i="8"/>
  <c r="J292" i="8"/>
  <c r="I292" i="8"/>
  <c r="L291" i="8"/>
  <c r="K291" i="8"/>
  <c r="J291" i="8"/>
  <c r="I291" i="8"/>
  <c r="L289" i="8"/>
  <c r="K289" i="8"/>
  <c r="J289" i="8"/>
  <c r="I289" i="8"/>
  <c r="L288" i="8"/>
  <c r="K288" i="8"/>
  <c r="J288" i="8"/>
  <c r="I288" i="8"/>
  <c r="L286" i="8"/>
  <c r="K286" i="8"/>
  <c r="J286" i="8"/>
  <c r="I286" i="8"/>
  <c r="L285" i="8"/>
  <c r="K285" i="8"/>
  <c r="J285" i="8"/>
  <c r="I285" i="8"/>
  <c r="L282" i="8"/>
  <c r="K282" i="8"/>
  <c r="J282" i="8"/>
  <c r="I282" i="8"/>
  <c r="L281" i="8"/>
  <c r="K281" i="8"/>
  <c r="J281" i="8"/>
  <c r="I281" i="8"/>
  <c r="L278" i="8"/>
  <c r="K278" i="8"/>
  <c r="J278" i="8"/>
  <c r="J277" i="8" s="1"/>
  <c r="I278" i="8"/>
  <c r="L277" i="8"/>
  <c r="K277" i="8"/>
  <c r="I277" i="8"/>
  <c r="L274" i="8"/>
  <c r="K274" i="8"/>
  <c r="J274" i="8"/>
  <c r="J273" i="8" s="1"/>
  <c r="I274" i="8"/>
  <c r="L273" i="8"/>
  <c r="K273" i="8"/>
  <c r="I273" i="8"/>
  <c r="L270" i="8"/>
  <c r="K270" i="8"/>
  <c r="J270" i="8"/>
  <c r="I270" i="8"/>
  <c r="L267" i="8"/>
  <c r="K267" i="8"/>
  <c r="J267" i="8"/>
  <c r="I267" i="8"/>
  <c r="L265" i="8"/>
  <c r="L264" i="8" s="1"/>
  <c r="L263" i="8" s="1"/>
  <c r="K265" i="8"/>
  <c r="K264" i="8" s="1"/>
  <c r="K263" i="8" s="1"/>
  <c r="J265" i="8"/>
  <c r="J264" i="8" s="1"/>
  <c r="I265" i="8"/>
  <c r="I264" i="8"/>
  <c r="I263" i="8" s="1"/>
  <c r="L260" i="8"/>
  <c r="K260" i="8"/>
  <c r="J260" i="8"/>
  <c r="I260" i="8"/>
  <c r="I259" i="8" s="1"/>
  <c r="L259" i="8"/>
  <c r="K259" i="8"/>
  <c r="J259" i="8"/>
  <c r="L257" i="8"/>
  <c r="K257" i="8"/>
  <c r="K256" i="8" s="1"/>
  <c r="J257" i="8"/>
  <c r="I257" i="8"/>
  <c r="I256" i="8" s="1"/>
  <c r="L256" i="8"/>
  <c r="J256" i="8"/>
  <c r="L254" i="8"/>
  <c r="L253" i="8" s="1"/>
  <c r="K254" i="8"/>
  <c r="K253" i="8" s="1"/>
  <c r="J254" i="8"/>
  <c r="J253" i="8" s="1"/>
  <c r="I254" i="8"/>
  <c r="I253" i="8" s="1"/>
  <c r="L250" i="8"/>
  <c r="L249" i="8" s="1"/>
  <c r="K250" i="8"/>
  <c r="K249" i="8" s="1"/>
  <c r="J250" i="8"/>
  <c r="J249" i="8" s="1"/>
  <c r="I250" i="8"/>
  <c r="I249" i="8" s="1"/>
  <c r="L246" i="8"/>
  <c r="L245" i="8" s="1"/>
  <c r="K246" i="8"/>
  <c r="K245" i="8" s="1"/>
  <c r="J246" i="8"/>
  <c r="J245" i="8" s="1"/>
  <c r="I246" i="8"/>
  <c r="I245" i="8" s="1"/>
  <c r="L242" i="8"/>
  <c r="L241" i="8" s="1"/>
  <c r="K242" i="8"/>
  <c r="K241" i="8" s="1"/>
  <c r="J242" i="8"/>
  <c r="J241" i="8" s="1"/>
  <c r="I242" i="8"/>
  <c r="I241" i="8" s="1"/>
  <c r="L238" i="8"/>
  <c r="K238" i="8"/>
  <c r="J238" i="8"/>
  <c r="I238" i="8"/>
  <c r="L235" i="8"/>
  <c r="K235" i="8"/>
  <c r="J235" i="8"/>
  <c r="I235" i="8"/>
  <c r="L233" i="8"/>
  <c r="L232" i="8" s="1"/>
  <c r="K233" i="8"/>
  <c r="K232" i="8" s="1"/>
  <c r="J233" i="8"/>
  <c r="J232" i="8" s="1"/>
  <c r="I233" i="8"/>
  <c r="I232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L222" i="8"/>
  <c r="K222" i="8"/>
  <c r="J222" i="8"/>
  <c r="J221" i="8" s="1"/>
  <c r="J220" i="8" s="1"/>
  <c r="I222" i="8"/>
  <c r="L221" i="8"/>
  <c r="L220" i="8" s="1"/>
  <c r="K221" i="8"/>
  <c r="K220" i="8" s="1"/>
  <c r="I221" i="8"/>
  <c r="I220" i="8" s="1"/>
  <c r="L213" i="8"/>
  <c r="L212" i="8" s="1"/>
  <c r="K213" i="8"/>
  <c r="K212" i="8" s="1"/>
  <c r="J213" i="8"/>
  <c r="J212" i="8" s="1"/>
  <c r="I213" i="8"/>
  <c r="I212" i="8" s="1"/>
  <c r="L210" i="8"/>
  <c r="L209" i="8" s="1"/>
  <c r="K210" i="8"/>
  <c r="K209" i="8" s="1"/>
  <c r="K208" i="8" s="1"/>
  <c r="J210" i="8"/>
  <c r="J209" i="8" s="1"/>
  <c r="J208" i="8" s="1"/>
  <c r="I210" i="8"/>
  <c r="I209" i="8" s="1"/>
  <c r="I208" i="8" s="1"/>
  <c r="L203" i="8"/>
  <c r="K203" i="8"/>
  <c r="J203" i="8"/>
  <c r="I203" i="8"/>
  <c r="L202" i="8"/>
  <c r="L201" i="8" s="1"/>
  <c r="K202" i="8"/>
  <c r="K201" i="8" s="1"/>
  <c r="J202" i="8"/>
  <c r="J201" i="8" s="1"/>
  <c r="I202" i="8"/>
  <c r="I201" i="8" s="1"/>
  <c r="L199" i="8"/>
  <c r="L198" i="8" s="1"/>
  <c r="K199" i="8"/>
  <c r="K198" i="8" s="1"/>
  <c r="J199" i="8"/>
  <c r="J198" i="8" s="1"/>
  <c r="I199" i="8"/>
  <c r="I198" i="8" s="1"/>
  <c r="L194" i="8"/>
  <c r="L193" i="8" s="1"/>
  <c r="K194" i="8"/>
  <c r="K193" i="8" s="1"/>
  <c r="J194" i="8"/>
  <c r="J193" i="8" s="1"/>
  <c r="I194" i="8"/>
  <c r="I193" i="8" s="1"/>
  <c r="P188" i="8"/>
  <c r="O188" i="8"/>
  <c r="N188" i="8"/>
  <c r="M188" i="8"/>
  <c r="L188" i="8"/>
  <c r="K188" i="8"/>
  <c r="J188" i="8"/>
  <c r="J187" i="8" s="1"/>
  <c r="I188" i="8"/>
  <c r="L187" i="8"/>
  <c r="K187" i="8"/>
  <c r="I187" i="8"/>
  <c r="L183" i="8"/>
  <c r="L182" i="8" s="1"/>
  <c r="K183" i="8"/>
  <c r="K182" i="8" s="1"/>
  <c r="J183" i="8"/>
  <c r="J182" i="8" s="1"/>
  <c r="I183" i="8"/>
  <c r="I182" i="8"/>
  <c r="L180" i="8"/>
  <c r="L179" i="8" s="1"/>
  <c r="K180" i="8"/>
  <c r="K179" i="8" s="1"/>
  <c r="J180" i="8"/>
  <c r="J179" i="8" s="1"/>
  <c r="I180" i="8"/>
  <c r="I179" i="8"/>
  <c r="L172" i="8"/>
  <c r="K172" i="8"/>
  <c r="J172" i="8"/>
  <c r="I172" i="8"/>
  <c r="I171" i="8" s="1"/>
  <c r="L171" i="8"/>
  <c r="K171" i="8"/>
  <c r="J171" i="8"/>
  <c r="L167" i="8"/>
  <c r="L166" i="8" s="1"/>
  <c r="L165" i="8" s="1"/>
  <c r="K167" i="8"/>
  <c r="K166" i="8" s="1"/>
  <c r="K165" i="8" s="1"/>
  <c r="J167" i="8"/>
  <c r="J166" i="8" s="1"/>
  <c r="J165" i="8" s="1"/>
  <c r="I167" i="8"/>
  <c r="I166" i="8" s="1"/>
  <c r="I165" i="8" s="1"/>
  <c r="L163" i="8"/>
  <c r="L162" i="8" s="1"/>
  <c r="L161" i="8" s="1"/>
  <c r="L160" i="8" s="1"/>
  <c r="K163" i="8"/>
  <c r="K162" i="8" s="1"/>
  <c r="K161" i="8" s="1"/>
  <c r="J163" i="8"/>
  <c r="J162" i="8" s="1"/>
  <c r="J161" i="8" s="1"/>
  <c r="I163" i="8"/>
  <c r="I162" i="8"/>
  <c r="I161" i="8" s="1"/>
  <c r="L158" i="8"/>
  <c r="L157" i="8" s="1"/>
  <c r="K158" i="8"/>
  <c r="K157" i="8" s="1"/>
  <c r="J158" i="8"/>
  <c r="J157" i="8" s="1"/>
  <c r="I158" i="8"/>
  <c r="I157" i="8"/>
  <c r="L153" i="8"/>
  <c r="L152" i="8" s="1"/>
  <c r="K153" i="8"/>
  <c r="K152" i="8" s="1"/>
  <c r="K151" i="8" s="1"/>
  <c r="K150" i="8" s="1"/>
  <c r="J153" i="8"/>
  <c r="J152" i="8" s="1"/>
  <c r="I153" i="8"/>
  <c r="I152" i="8"/>
  <c r="I151" i="8" s="1"/>
  <c r="I150" i="8" s="1"/>
  <c r="L147" i="8"/>
  <c r="L146" i="8" s="1"/>
  <c r="L145" i="8" s="1"/>
  <c r="K147" i="8"/>
  <c r="K146" i="8" s="1"/>
  <c r="K145" i="8" s="1"/>
  <c r="K131" i="8" s="1"/>
  <c r="J147" i="8"/>
  <c r="J146" i="8" s="1"/>
  <c r="J145" i="8" s="1"/>
  <c r="I147" i="8"/>
  <c r="I146" i="8"/>
  <c r="I145" i="8" s="1"/>
  <c r="L143" i="8"/>
  <c r="K143" i="8"/>
  <c r="J143" i="8"/>
  <c r="I143" i="8"/>
  <c r="I142" i="8" s="1"/>
  <c r="L142" i="8"/>
  <c r="K142" i="8"/>
  <c r="J142" i="8"/>
  <c r="L139" i="8"/>
  <c r="K139" i="8"/>
  <c r="J139" i="8"/>
  <c r="I139" i="8"/>
  <c r="I138" i="8" s="1"/>
  <c r="I137" i="8" s="1"/>
  <c r="L138" i="8"/>
  <c r="K138" i="8"/>
  <c r="J138" i="8"/>
  <c r="L137" i="8"/>
  <c r="K137" i="8"/>
  <c r="J137" i="8"/>
  <c r="L134" i="8"/>
  <c r="L133" i="8" s="1"/>
  <c r="L132" i="8" s="1"/>
  <c r="L131" i="8" s="1"/>
  <c r="K134" i="8"/>
  <c r="J134" i="8"/>
  <c r="J133" i="8" s="1"/>
  <c r="J132" i="8" s="1"/>
  <c r="J131" i="8" s="1"/>
  <c r="I134" i="8"/>
  <c r="K133" i="8"/>
  <c r="I133" i="8"/>
  <c r="I132" i="8" s="1"/>
  <c r="K132" i="8"/>
  <c r="L129" i="8"/>
  <c r="L128" i="8" s="1"/>
  <c r="L127" i="8" s="1"/>
  <c r="K129" i="8"/>
  <c r="K128" i="8" s="1"/>
  <c r="K127" i="8" s="1"/>
  <c r="J129" i="8"/>
  <c r="J128" i="8" s="1"/>
  <c r="J127" i="8" s="1"/>
  <c r="I129" i="8"/>
  <c r="I128" i="8"/>
  <c r="I127" i="8" s="1"/>
  <c r="L125" i="8"/>
  <c r="K125" i="8"/>
  <c r="K124" i="8" s="1"/>
  <c r="K123" i="8" s="1"/>
  <c r="J125" i="8"/>
  <c r="J124" i="8" s="1"/>
  <c r="J123" i="8" s="1"/>
  <c r="I125" i="8"/>
  <c r="I124" i="8" s="1"/>
  <c r="I123" i="8" s="1"/>
  <c r="L124" i="8"/>
  <c r="L123" i="8"/>
  <c r="L121" i="8"/>
  <c r="L120" i="8" s="1"/>
  <c r="L119" i="8" s="1"/>
  <c r="K121" i="8"/>
  <c r="K120" i="8" s="1"/>
  <c r="K119" i="8" s="1"/>
  <c r="J121" i="8"/>
  <c r="J120" i="8" s="1"/>
  <c r="J119" i="8" s="1"/>
  <c r="I121" i="8"/>
  <c r="I120" i="8"/>
  <c r="I119" i="8" s="1"/>
  <c r="L117" i="8"/>
  <c r="K117" i="8"/>
  <c r="J117" i="8"/>
  <c r="I117" i="8"/>
  <c r="I116" i="8" s="1"/>
  <c r="I115" i="8" s="1"/>
  <c r="L116" i="8"/>
  <c r="L115" i="8" s="1"/>
  <c r="K116" i="8"/>
  <c r="K115" i="8" s="1"/>
  <c r="J116" i="8"/>
  <c r="J115" i="8" s="1"/>
  <c r="L112" i="8"/>
  <c r="K112" i="8"/>
  <c r="J112" i="8"/>
  <c r="I112" i="8"/>
  <c r="L111" i="8"/>
  <c r="L110" i="8" s="1"/>
  <c r="L109" i="8" s="1"/>
  <c r="K111" i="8"/>
  <c r="K110" i="8" s="1"/>
  <c r="J111" i="8"/>
  <c r="J110" i="8" s="1"/>
  <c r="I111" i="8"/>
  <c r="I110" i="8" s="1"/>
  <c r="L106" i="8"/>
  <c r="K106" i="8"/>
  <c r="J106" i="8"/>
  <c r="J105" i="8" s="1"/>
  <c r="I106" i="8"/>
  <c r="L105" i="8"/>
  <c r="K105" i="8"/>
  <c r="I105" i="8"/>
  <c r="L102" i="8"/>
  <c r="K102" i="8"/>
  <c r="J102" i="8"/>
  <c r="I102" i="8"/>
  <c r="L101" i="8"/>
  <c r="K101" i="8"/>
  <c r="J101" i="8"/>
  <c r="I101" i="8"/>
  <c r="I100" i="8" s="1"/>
  <c r="L100" i="8"/>
  <c r="K100" i="8"/>
  <c r="J100" i="8"/>
  <c r="L97" i="8"/>
  <c r="L96" i="8" s="1"/>
  <c r="L95" i="8" s="1"/>
  <c r="K97" i="8"/>
  <c r="K96" i="8" s="1"/>
  <c r="K95" i="8" s="1"/>
  <c r="J97" i="8"/>
  <c r="J96" i="8" s="1"/>
  <c r="J95" i="8" s="1"/>
  <c r="I97" i="8"/>
  <c r="I96" i="8" s="1"/>
  <c r="I95" i="8" s="1"/>
  <c r="L92" i="8"/>
  <c r="L91" i="8" s="1"/>
  <c r="L90" i="8" s="1"/>
  <c r="K92" i="8"/>
  <c r="K91" i="8" s="1"/>
  <c r="K90" i="8" s="1"/>
  <c r="J92" i="8"/>
  <c r="J91" i="8" s="1"/>
  <c r="J90" i="8" s="1"/>
  <c r="I92" i="8"/>
  <c r="I91" i="8"/>
  <c r="I90" i="8" s="1"/>
  <c r="I89" i="8" s="1"/>
  <c r="L85" i="8"/>
  <c r="L84" i="8" s="1"/>
  <c r="L83" i="8" s="1"/>
  <c r="L82" i="8" s="1"/>
  <c r="K85" i="8"/>
  <c r="K84" i="8" s="1"/>
  <c r="K83" i="8" s="1"/>
  <c r="K82" i="8" s="1"/>
  <c r="J85" i="8"/>
  <c r="J84" i="8" s="1"/>
  <c r="J83" i="8" s="1"/>
  <c r="J82" i="8" s="1"/>
  <c r="I85" i="8"/>
  <c r="I84" i="8"/>
  <c r="I83" i="8" s="1"/>
  <c r="I82" i="8" s="1"/>
  <c r="L80" i="8"/>
  <c r="L79" i="8" s="1"/>
  <c r="L78" i="8" s="1"/>
  <c r="K80" i="8"/>
  <c r="K79" i="8" s="1"/>
  <c r="K78" i="8" s="1"/>
  <c r="J80" i="8"/>
  <c r="J79" i="8" s="1"/>
  <c r="J78" i="8" s="1"/>
  <c r="I80" i="8"/>
  <c r="I79" i="8"/>
  <c r="I78" i="8" s="1"/>
  <c r="L74" i="8"/>
  <c r="K74" i="8"/>
  <c r="J74" i="8"/>
  <c r="I74" i="8"/>
  <c r="I73" i="8" s="1"/>
  <c r="L73" i="8"/>
  <c r="K73" i="8"/>
  <c r="J73" i="8"/>
  <c r="L69" i="8"/>
  <c r="K69" i="8"/>
  <c r="J69" i="8"/>
  <c r="I69" i="8"/>
  <c r="I68" i="8" s="1"/>
  <c r="L68" i="8"/>
  <c r="K68" i="8"/>
  <c r="J68" i="8"/>
  <c r="L64" i="8"/>
  <c r="K64" i="8"/>
  <c r="J64" i="8"/>
  <c r="I64" i="8"/>
  <c r="I63" i="8" s="1"/>
  <c r="L63" i="8"/>
  <c r="L62" i="8" s="1"/>
  <c r="L61" i="8" s="1"/>
  <c r="K63" i="8"/>
  <c r="K62" i="8" s="1"/>
  <c r="K61" i="8" s="1"/>
  <c r="J63" i="8"/>
  <c r="J62" i="8" s="1"/>
  <c r="J61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L39" i="8" s="1"/>
  <c r="L38" i="8" s="1"/>
  <c r="K40" i="8"/>
  <c r="K39" i="8" s="1"/>
  <c r="K38" i="8" s="1"/>
  <c r="J40" i="8"/>
  <c r="J39" i="8" s="1"/>
  <c r="J38" i="8" s="1"/>
  <c r="I40" i="8"/>
  <c r="I39" i="8" s="1"/>
  <c r="I38" i="8" s="1"/>
  <c r="L36" i="8"/>
  <c r="K36" i="8"/>
  <c r="J36" i="8"/>
  <c r="I36" i="8"/>
  <c r="L34" i="8"/>
  <c r="L33" i="8" s="1"/>
  <c r="L32" i="8" s="1"/>
  <c r="L31" i="8" s="1"/>
  <c r="K34" i="8"/>
  <c r="K33" i="8" s="1"/>
  <c r="K32" i="8" s="1"/>
  <c r="K31" i="8" s="1"/>
  <c r="J34" i="8"/>
  <c r="J33" i="8" s="1"/>
  <c r="J32" i="8" s="1"/>
  <c r="J31" i="8" s="1"/>
  <c r="I34" i="8"/>
  <c r="I33" i="8" s="1"/>
  <c r="I32" i="8" s="1"/>
  <c r="I31" i="8" s="1"/>
  <c r="L357" i="7"/>
  <c r="L356" i="7" s="1"/>
  <c r="K357" i="7"/>
  <c r="J357" i="7"/>
  <c r="J356" i="7" s="1"/>
  <c r="I357" i="7"/>
  <c r="I356" i="7" s="1"/>
  <c r="K356" i="7"/>
  <c r="L354" i="7"/>
  <c r="L353" i="7" s="1"/>
  <c r="K354" i="7"/>
  <c r="J354" i="7"/>
  <c r="J353" i="7" s="1"/>
  <c r="I354" i="7"/>
  <c r="I353" i="7" s="1"/>
  <c r="K353" i="7"/>
  <c r="L351" i="7"/>
  <c r="L350" i="7" s="1"/>
  <c r="K351" i="7"/>
  <c r="J351" i="7"/>
  <c r="J350" i="7" s="1"/>
  <c r="I351" i="7"/>
  <c r="I350" i="7" s="1"/>
  <c r="K350" i="7"/>
  <c r="L347" i="7"/>
  <c r="L346" i="7" s="1"/>
  <c r="K347" i="7"/>
  <c r="J347" i="7"/>
  <c r="J346" i="7" s="1"/>
  <c r="I347" i="7"/>
  <c r="I346" i="7" s="1"/>
  <c r="K346" i="7"/>
  <c r="L343" i="7"/>
  <c r="L342" i="7" s="1"/>
  <c r="K343" i="7"/>
  <c r="J343" i="7"/>
  <c r="J342" i="7" s="1"/>
  <c r="I343" i="7"/>
  <c r="I342" i="7" s="1"/>
  <c r="K342" i="7"/>
  <c r="L339" i="7"/>
  <c r="L338" i="7" s="1"/>
  <c r="K339" i="7"/>
  <c r="J339" i="7"/>
  <c r="J338" i="7" s="1"/>
  <c r="I339" i="7"/>
  <c r="I338" i="7" s="1"/>
  <c r="K338" i="7"/>
  <c r="L335" i="7"/>
  <c r="K335" i="7"/>
  <c r="J335" i="7"/>
  <c r="I335" i="7"/>
  <c r="L332" i="7"/>
  <c r="K332" i="7"/>
  <c r="J332" i="7"/>
  <c r="I332" i="7"/>
  <c r="L330" i="7"/>
  <c r="L329" i="7" s="1"/>
  <c r="K330" i="7"/>
  <c r="J330" i="7"/>
  <c r="J329" i="7" s="1"/>
  <c r="I330" i="7"/>
  <c r="I329" i="7" s="1"/>
  <c r="I328" i="7" s="1"/>
  <c r="K329" i="7"/>
  <c r="K328" i="7" s="1"/>
  <c r="L325" i="7"/>
  <c r="K325" i="7"/>
  <c r="K324" i="7" s="1"/>
  <c r="J325" i="7"/>
  <c r="I325" i="7"/>
  <c r="L324" i="7"/>
  <c r="J324" i="7"/>
  <c r="I324" i="7"/>
  <c r="L322" i="7"/>
  <c r="K322" i="7"/>
  <c r="K321" i="7" s="1"/>
  <c r="J322" i="7"/>
  <c r="I322" i="7"/>
  <c r="L321" i="7"/>
  <c r="J321" i="7"/>
  <c r="I321" i="7"/>
  <c r="L319" i="7"/>
  <c r="K319" i="7"/>
  <c r="K318" i="7" s="1"/>
  <c r="J319" i="7"/>
  <c r="I319" i="7"/>
  <c r="L318" i="7"/>
  <c r="J318" i="7"/>
  <c r="I318" i="7"/>
  <c r="L315" i="7"/>
  <c r="K315" i="7"/>
  <c r="K314" i="7" s="1"/>
  <c r="J315" i="7"/>
  <c r="I315" i="7"/>
  <c r="L314" i="7"/>
  <c r="J314" i="7"/>
  <c r="I314" i="7"/>
  <c r="L311" i="7"/>
  <c r="K311" i="7"/>
  <c r="K310" i="7" s="1"/>
  <c r="J311" i="7"/>
  <c r="I311" i="7"/>
  <c r="L310" i="7"/>
  <c r="J310" i="7"/>
  <c r="I310" i="7"/>
  <c r="L307" i="7"/>
  <c r="K307" i="7"/>
  <c r="K306" i="7" s="1"/>
  <c r="J307" i="7"/>
  <c r="I307" i="7"/>
  <c r="L306" i="7"/>
  <c r="J306" i="7"/>
  <c r="I306" i="7"/>
  <c r="L303" i="7"/>
  <c r="K303" i="7"/>
  <c r="J303" i="7"/>
  <c r="I303" i="7"/>
  <c r="L300" i="7"/>
  <c r="K300" i="7"/>
  <c r="J300" i="7"/>
  <c r="I300" i="7"/>
  <c r="L298" i="7"/>
  <c r="L297" i="7" s="1"/>
  <c r="L296" i="7" s="1"/>
  <c r="K298" i="7"/>
  <c r="K297" i="7" s="1"/>
  <c r="J298" i="7"/>
  <c r="I298" i="7"/>
  <c r="J297" i="7"/>
  <c r="J296" i="7" s="1"/>
  <c r="I297" i="7"/>
  <c r="I296" i="7" s="1"/>
  <c r="L292" i="7"/>
  <c r="L291" i="7" s="1"/>
  <c r="K292" i="7"/>
  <c r="K291" i="7" s="1"/>
  <c r="J292" i="7"/>
  <c r="I292" i="7"/>
  <c r="J291" i="7"/>
  <c r="I291" i="7"/>
  <c r="L289" i="7"/>
  <c r="L288" i="7" s="1"/>
  <c r="K289" i="7"/>
  <c r="K288" i="7" s="1"/>
  <c r="J289" i="7"/>
  <c r="I289" i="7"/>
  <c r="J288" i="7"/>
  <c r="I288" i="7"/>
  <c r="L286" i="7"/>
  <c r="L285" i="7" s="1"/>
  <c r="K286" i="7"/>
  <c r="K285" i="7" s="1"/>
  <c r="J286" i="7"/>
  <c r="I286" i="7"/>
  <c r="J285" i="7"/>
  <c r="I285" i="7"/>
  <c r="L282" i="7"/>
  <c r="L281" i="7" s="1"/>
  <c r="K282" i="7"/>
  <c r="K281" i="7" s="1"/>
  <c r="J282" i="7"/>
  <c r="I282" i="7"/>
  <c r="J281" i="7"/>
  <c r="I281" i="7"/>
  <c r="L278" i="7"/>
  <c r="L277" i="7" s="1"/>
  <c r="K278" i="7"/>
  <c r="K277" i="7" s="1"/>
  <c r="J278" i="7"/>
  <c r="I278" i="7"/>
  <c r="J277" i="7"/>
  <c r="I277" i="7"/>
  <c r="L274" i="7"/>
  <c r="L273" i="7" s="1"/>
  <c r="K274" i="7"/>
  <c r="K273" i="7" s="1"/>
  <c r="J274" i="7"/>
  <c r="J273" i="7" s="1"/>
  <c r="I274" i="7"/>
  <c r="I273" i="7"/>
  <c r="L270" i="7"/>
  <c r="K270" i="7"/>
  <c r="J270" i="7"/>
  <c r="I270" i="7"/>
  <c r="L267" i="7"/>
  <c r="K267" i="7"/>
  <c r="J267" i="7"/>
  <c r="I267" i="7"/>
  <c r="L265" i="7"/>
  <c r="L264" i="7" s="1"/>
  <c r="K265" i="7"/>
  <c r="K264" i="7" s="1"/>
  <c r="J265" i="7"/>
  <c r="J264" i="7" s="1"/>
  <c r="J263" i="7" s="1"/>
  <c r="I265" i="7"/>
  <c r="I264" i="7"/>
  <c r="I263" i="7" s="1"/>
  <c r="L260" i="7"/>
  <c r="K260" i="7"/>
  <c r="J260" i="7"/>
  <c r="I260" i="7"/>
  <c r="I259" i="7" s="1"/>
  <c r="L259" i="7"/>
  <c r="K259" i="7"/>
  <c r="J259" i="7"/>
  <c r="L257" i="7"/>
  <c r="K257" i="7"/>
  <c r="J257" i="7"/>
  <c r="I257" i="7"/>
  <c r="I256" i="7" s="1"/>
  <c r="L256" i="7"/>
  <c r="K256" i="7"/>
  <c r="J256" i="7"/>
  <c r="L254" i="7"/>
  <c r="K254" i="7"/>
  <c r="J254" i="7"/>
  <c r="J253" i="7" s="1"/>
  <c r="I254" i="7"/>
  <c r="I253" i="7" s="1"/>
  <c r="L253" i="7"/>
  <c r="K253" i="7"/>
  <c r="L250" i="7"/>
  <c r="K250" i="7"/>
  <c r="J250" i="7"/>
  <c r="J249" i="7" s="1"/>
  <c r="I250" i="7"/>
  <c r="I249" i="7" s="1"/>
  <c r="L249" i="7"/>
  <c r="K249" i="7"/>
  <c r="L246" i="7"/>
  <c r="K246" i="7"/>
  <c r="J246" i="7"/>
  <c r="J245" i="7" s="1"/>
  <c r="I246" i="7"/>
  <c r="I245" i="7" s="1"/>
  <c r="L245" i="7"/>
  <c r="K245" i="7"/>
  <c r="L242" i="7"/>
  <c r="K242" i="7"/>
  <c r="J242" i="7"/>
  <c r="J241" i="7" s="1"/>
  <c r="I242" i="7"/>
  <c r="I241" i="7" s="1"/>
  <c r="L241" i="7"/>
  <c r="K241" i="7"/>
  <c r="L238" i="7"/>
  <c r="K238" i="7"/>
  <c r="J238" i="7"/>
  <c r="I238" i="7"/>
  <c r="L235" i="7"/>
  <c r="K235" i="7"/>
  <c r="J235" i="7"/>
  <c r="I235" i="7"/>
  <c r="L233" i="7"/>
  <c r="K233" i="7"/>
  <c r="J233" i="7"/>
  <c r="J232" i="7" s="1"/>
  <c r="I233" i="7"/>
  <c r="I232" i="7" s="1"/>
  <c r="I231" i="7" s="1"/>
  <c r="I230" i="7" s="1"/>
  <c r="L232" i="7"/>
  <c r="L231" i="7" s="1"/>
  <c r="K232" i="7"/>
  <c r="K231" i="7" s="1"/>
  <c r="L226" i="7"/>
  <c r="K226" i="7"/>
  <c r="J226" i="7"/>
  <c r="J225" i="7" s="1"/>
  <c r="J224" i="7" s="1"/>
  <c r="I226" i="7"/>
  <c r="I225" i="7" s="1"/>
  <c r="I224" i="7" s="1"/>
  <c r="L225" i="7"/>
  <c r="L224" i="7" s="1"/>
  <c r="K225" i="7"/>
  <c r="K224" i="7" s="1"/>
  <c r="L222" i="7"/>
  <c r="L221" i="7" s="1"/>
  <c r="L220" i="7" s="1"/>
  <c r="K222" i="7"/>
  <c r="K221" i="7" s="1"/>
  <c r="K220" i="7" s="1"/>
  <c r="J222" i="7"/>
  <c r="J221" i="7" s="1"/>
  <c r="J220" i="7" s="1"/>
  <c r="I222" i="7"/>
  <c r="I221" i="7"/>
  <c r="I220" i="7" s="1"/>
  <c r="L213" i="7"/>
  <c r="K213" i="7"/>
  <c r="J213" i="7"/>
  <c r="J212" i="7" s="1"/>
  <c r="I213" i="7"/>
  <c r="I212" i="7" s="1"/>
  <c r="L212" i="7"/>
  <c r="K212" i="7"/>
  <c r="L210" i="7"/>
  <c r="K210" i="7"/>
  <c r="J210" i="7"/>
  <c r="J209" i="7" s="1"/>
  <c r="I210" i="7"/>
  <c r="I209" i="7" s="1"/>
  <c r="I208" i="7" s="1"/>
  <c r="L209" i="7"/>
  <c r="L208" i="7" s="1"/>
  <c r="K209" i="7"/>
  <c r="K208" i="7" s="1"/>
  <c r="L203" i="7"/>
  <c r="L202" i="7" s="1"/>
  <c r="L201" i="7" s="1"/>
  <c r="K203" i="7"/>
  <c r="K202" i="7" s="1"/>
  <c r="K201" i="7" s="1"/>
  <c r="J203" i="7"/>
  <c r="J202" i="7" s="1"/>
  <c r="J201" i="7" s="1"/>
  <c r="I203" i="7"/>
  <c r="I202" i="7"/>
  <c r="I201" i="7" s="1"/>
  <c r="L199" i="7"/>
  <c r="K199" i="7"/>
  <c r="J199" i="7"/>
  <c r="I199" i="7"/>
  <c r="I198" i="7" s="1"/>
  <c r="L198" i="7"/>
  <c r="K198" i="7"/>
  <c r="J198" i="7"/>
  <c r="L194" i="7"/>
  <c r="K194" i="7"/>
  <c r="J194" i="7"/>
  <c r="J193" i="7" s="1"/>
  <c r="I194" i="7"/>
  <c r="I193" i="7" s="1"/>
  <c r="L193" i="7"/>
  <c r="K193" i="7"/>
  <c r="P188" i="7"/>
  <c r="O188" i="7"/>
  <c r="N188" i="7"/>
  <c r="M188" i="7"/>
  <c r="L188" i="7"/>
  <c r="L187" i="7" s="1"/>
  <c r="K188" i="7"/>
  <c r="K187" i="7" s="1"/>
  <c r="J188" i="7"/>
  <c r="I188" i="7"/>
  <c r="J187" i="7"/>
  <c r="I187" i="7"/>
  <c r="L183" i="7"/>
  <c r="L182" i="7" s="1"/>
  <c r="K183" i="7"/>
  <c r="K182" i="7" s="1"/>
  <c r="J183" i="7"/>
  <c r="J182" i="7" s="1"/>
  <c r="I183" i="7"/>
  <c r="I182" i="7"/>
  <c r="L180" i="7"/>
  <c r="L179" i="7" s="1"/>
  <c r="K180" i="7"/>
  <c r="K179" i="7" s="1"/>
  <c r="K178" i="7" s="1"/>
  <c r="J180" i="7"/>
  <c r="J179" i="7" s="1"/>
  <c r="I180" i="7"/>
  <c r="I179" i="7"/>
  <c r="I178" i="7" s="1"/>
  <c r="L172" i="7"/>
  <c r="K172" i="7"/>
  <c r="J172" i="7"/>
  <c r="J171" i="7" s="1"/>
  <c r="I172" i="7"/>
  <c r="I171" i="7" s="1"/>
  <c r="L171" i="7"/>
  <c r="K171" i="7"/>
  <c r="L167" i="7"/>
  <c r="K167" i="7"/>
  <c r="J167" i="7"/>
  <c r="J166" i="7" s="1"/>
  <c r="J165" i="7" s="1"/>
  <c r="J160" i="7" s="1"/>
  <c r="I167" i="7"/>
  <c r="I166" i="7" s="1"/>
  <c r="L166" i="7"/>
  <c r="L165" i="7" s="1"/>
  <c r="K166" i="7"/>
  <c r="K165" i="7" s="1"/>
  <c r="L163" i="7"/>
  <c r="L162" i="7" s="1"/>
  <c r="L161" i="7" s="1"/>
  <c r="L160" i="7" s="1"/>
  <c r="K163" i="7"/>
  <c r="K162" i="7" s="1"/>
  <c r="K161" i="7" s="1"/>
  <c r="K160" i="7" s="1"/>
  <c r="J163" i="7"/>
  <c r="I163" i="7"/>
  <c r="J162" i="7"/>
  <c r="I162" i="7"/>
  <c r="I161" i="7" s="1"/>
  <c r="J161" i="7"/>
  <c r="L158" i="7"/>
  <c r="L157" i="7" s="1"/>
  <c r="K158" i="7"/>
  <c r="K157" i="7" s="1"/>
  <c r="J158" i="7"/>
  <c r="J157" i="7" s="1"/>
  <c r="I158" i="7"/>
  <c r="I157" i="7"/>
  <c r="L153" i="7"/>
  <c r="L152" i="7" s="1"/>
  <c r="L151" i="7" s="1"/>
  <c r="L150" i="7" s="1"/>
  <c r="K153" i="7"/>
  <c r="K152" i="7" s="1"/>
  <c r="J153" i="7"/>
  <c r="J152" i="7" s="1"/>
  <c r="I153" i="7"/>
  <c r="I152" i="7"/>
  <c r="I151" i="7" s="1"/>
  <c r="I150" i="7" s="1"/>
  <c r="L147" i="7"/>
  <c r="L146" i="7" s="1"/>
  <c r="L145" i="7" s="1"/>
  <c r="K147" i="7"/>
  <c r="K146" i="7" s="1"/>
  <c r="K145" i="7" s="1"/>
  <c r="J147" i="7"/>
  <c r="J146" i="7" s="1"/>
  <c r="J145" i="7" s="1"/>
  <c r="I147" i="7"/>
  <c r="I146" i="7"/>
  <c r="I145" i="7" s="1"/>
  <c r="L143" i="7"/>
  <c r="K143" i="7"/>
  <c r="J143" i="7"/>
  <c r="J142" i="7" s="1"/>
  <c r="I143" i="7"/>
  <c r="I142" i="7" s="1"/>
  <c r="L142" i="7"/>
  <c r="K142" i="7"/>
  <c r="L139" i="7"/>
  <c r="K139" i="7"/>
  <c r="J139" i="7"/>
  <c r="J138" i="7" s="1"/>
  <c r="J137" i="7" s="1"/>
  <c r="I139" i="7"/>
  <c r="I138" i="7" s="1"/>
  <c r="I137" i="7" s="1"/>
  <c r="L138" i="7"/>
  <c r="L137" i="7" s="1"/>
  <c r="K138" i="7"/>
  <c r="K137" i="7" s="1"/>
  <c r="L134" i="7"/>
  <c r="L133" i="7" s="1"/>
  <c r="L132" i="7" s="1"/>
  <c r="K134" i="7"/>
  <c r="K133" i="7" s="1"/>
  <c r="K132" i="7" s="1"/>
  <c r="J134" i="7"/>
  <c r="I134" i="7"/>
  <c r="J133" i="7"/>
  <c r="I133" i="7"/>
  <c r="I132" i="7" s="1"/>
  <c r="I131" i="7" s="1"/>
  <c r="J132" i="7"/>
  <c r="L129" i="7"/>
  <c r="L128" i="7" s="1"/>
  <c r="L127" i="7" s="1"/>
  <c r="K129" i="7"/>
  <c r="K128" i="7" s="1"/>
  <c r="K127" i="7" s="1"/>
  <c r="J129" i="7"/>
  <c r="J128" i="7" s="1"/>
  <c r="J127" i="7" s="1"/>
  <c r="I129" i="7"/>
  <c r="I128" i="7"/>
  <c r="I127" i="7" s="1"/>
  <c r="L125" i="7"/>
  <c r="K125" i="7"/>
  <c r="J125" i="7"/>
  <c r="I125" i="7"/>
  <c r="I124" i="7" s="1"/>
  <c r="I123" i="7" s="1"/>
  <c r="L124" i="7"/>
  <c r="L123" i="7" s="1"/>
  <c r="K124" i="7"/>
  <c r="K123" i="7" s="1"/>
  <c r="J124" i="7"/>
  <c r="J123" i="7"/>
  <c r="L121" i="7"/>
  <c r="L120" i="7" s="1"/>
  <c r="L119" i="7" s="1"/>
  <c r="K121" i="7"/>
  <c r="K120" i="7" s="1"/>
  <c r="K119" i="7" s="1"/>
  <c r="J121" i="7"/>
  <c r="J120" i="7" s="1"/>
  <c r="J119" i="7" s="1"/>
  <c r="I121" i="7"/>
  <c r="I120" i="7"/>
  <c r="I119" i="7" s="1"/>
  <c r="L117" i="7"/>
  <c r="K117" i="7"/>
  <c r="J117" i="7"/>
  <c r="J116" i="7" s="1"/>
  <c r="J115" i="7" s="1"/>
  <c r="I117" i="7"/>
  <c r="I116" i="7" s="1"/>
  <c r="I115" i="7" s="1"/>
  <c r="L116" i="7"/>
  <c r="L115" i="7" s="1"/>
  <c r="K116" i="7"/>
  <c r="K115" i="7" s="1"/>
  <c r="L112" i="7"/>
  <c r="L111" i="7" s="1"/>
  <c r="L110" i="7" s="1"/>
  <c r="L109" i="7" s="1"/>
  <c r="K112" i="7"/>
  <c r="K111" i="7" s="1"/>
  <c r="K110" i="7" s="1"/>
  <c r="J112" i="7"/>
  <c r="I112" i="7"/>
  <c r="J111" i="7"/>
  <c r="J110" i="7" s="1"/>
  <c r="I111" i="7"/>
  <c r="I110" i="7" s="1"/>
  <c r="L106" i="7"/>
  <c r="L105" i="7" s="1"/>
  <c r="K106" i="7"/>
  <c r="K105" i="7" s="1"/>
  <c r="J106" i="7"/>
  <c r="J105" i="7" s="1"/>
  <c r="I106" i="7"/>
  <c r="I105" i="7"/>
  <c r="L102" i="7"/>
  <c r="L101" i="7" s="1"/>
  <c r="L100" i="7" s="1"/>
  <c r="K102" i="7"/>
  <c r="K101" i="7" s="1"/>
  <c r="K100" i="7" s="1"/>
  <c r="J102" i="7"/>
  <c r="J101" i="7" s="1"/>
  <c r="J100" i="7" s="1"/>
  <c r="I102" i="7"/>
  <c r="I101" i="7"/>
  <c r="I100" i="7" s="1"/>
  <c r="L97" i="7"/>
  <c r="K97" i="7"/>
  <c r="J97" i="7"/>
  <c r="J96" i="7" s="1"/>
  <c r="J95" i="7" s="1"/>
  <c r="J89" i="7" s="1"/>
  <c r="I97" i="7"/>
  <c r="I96" i="7" s="1"/>
  <c r="I95" i="7" s="1"/>
  <c r="L96" i="7"/>
  <c r="L95" i="7" s="1"/>
  <c r="K96" i="7"/>
  <c r="K95" i="7" s="1"/>
  <c r="L92" i="7"/>
  <c r="L91" i="7" s="1"/>
  <c r="L90" i="7" s="1"/>
  <c r="K92" i="7"/>
  <c r="K91" i="7" s="1"/>
  <c r="K90" i="7" s="1"/>
  <c r="K89" i="7" s="1"/>
  <c r="J92" i="7"/>
  <c r="I92" i="7"/>
  <c r="J91" i="7"/>
  <c r="I91" i="7"/>
  <c r="I90" i="7" s="1"/>
  <c r="I89" i="7" s="1"/>
  <c r="J90" i="7"/>
  <c r="L85" i="7"/>
  <c r="L84" i="7" s="1"/>
  <c r="L83" i="7" s="1"/>
  <c r="L82" i="7" s="1"/>
  <c r="K85" i="7"/>
  <c r="K84" i="7" s="1"/>
  <c r="K83" i="7" s="1"/>
  <c r="K82" i="7" s="1"/>
  <c r="J85" i="7"/>
  <c r="J84" i="7" s="1"/>
  <c r="J83" i="7" s="1"/>
  <c r="J82" i="7" s="1"/>
  <c r="I85" i="7"/>
  <c r="I84" i="7"/>
  <c r="I83" i="7" s="1"/>
  <c r="I82" i="7" s="1"/>
  <c r="L80" i="7"/>
  <c r="L79" i="7" s="1"/>
  <c r="L78" i="7" s="1"/>
  <c r="K80" i="7"/>
  <c r="K79" i="7" s="1"/>
  <c r="K78" i="7" s="1"/>
  <c r="J80" i="7"/>
  <c r="I80" i="7"/>
  <c r="J79" i="7"/>
  <c r="J78" i="7" s="1"/>
  <c r="I79" i="7"/>
  <c r="I78" i="7" s="1"/>
  <c r="L74" i="7"/>
  <c r="K74" i="7"/>
  <c r="J74" i="7"/>
  <c r="J73" i="7" s="1"/>
  <c r="I74" i="7"/>
  <c r="I73" i="7" s="1"/>
  <c r="L73" i="7"/>
  <c r="K73" i="7"/>
  <c r="L69" i="7"/>
  <c r="K69" i="7"/>
  <c r="J69" i="7"/>
  <c r="J68" i="7" s="1"/>
  <c r="I69" i="7"/>
  <c r="I68" i="7" s="1"/>
  <c r="L68" i="7"/>
  <c r="K68" i="7"/>
  <c r="L64" i="7"/>
  <c r="K64" i="7"/>
  <c r="J64" i="7"/>
  <c r="J63" i="7" s="1"/>
  <c r="I64" i="7"/>
  <c r="I63" i="7" s="1"/>
  <c r="L63" i="7"/>
  <c r="L62" i="7" s="1"/>
  <c r="L61" i="7" s="1"/>
  <c r="K63" i="7"/>
  <c r="K62" i="7" s="1"/>
  <c r="K61" i="7" s="1"/>
  <c r="L45" i="7"/>
  <c r="K45" i="7"/>
  <c r="J45" i="7"/>
  <c r="J44" i="7" s="1"/>
  <c r="J43" i="7" s="1"/>
  <c r="J42" i="7" s="1"/>
  <c r="I45" i="7"/>
  <c r="I44" i="7" s="1"/>
  <c r="I43" i="7" s="1"/>
  <c r="I42" i="7" s="1"/>
  <c r="L44" i="7"/>
  <c r="L43" i="7" s="1"/>
  <c r="L42" i="7" s="1"/>
  <c r="K44" i="7"/>
  <c r="K43" i="7" s="1"/>
  <c r="K42" i="7" s="1"/>
  <c r="L40" i="7"/>
  <c r="K40" i="7"/>
  <c r="J40" i="7"/>
  <c r="J39" i="7" s="1"/>
  <c r="J38" i="7" s="1"/>
  <c r="I40" i="7"/>
  <c r="I39" i="7" s="1"/>
  <c r="I38" i="7" s="1"/>
  <c r="L39" i="7"/>
  <c r="L38" i="7" s="1"/>
  <c r="K39" i="7"/>
  <c r="K38" i="7" s="1"/>
  <c r="L36" i="7"/>
  <c r="K36" i="7"/>
  <c r="J36" i="7"/>
  <c r="I36" i="7"/>
  <c r="L34" i="7"/>
  <c r="K34" i="7"/>
  <c r="J34" i="7"/>
  <c r="J33" i="7" s="1"/>
  <c r="J32" i="7" s="1"/>
  <c r="I34" i="7"/>
  <c r="I33" i="7" s="1"/>
  <c r="I32" i="7" s="1"/>
  <c r="L33" i="7"/>
  <c r="L32" i="7" s="1"/>
  <c r="L31" i="7" s="1"/>
  <c r="K33" i="7"/>
  <c r="K32" i="7" s="1"/>
  <c r="K31" i="7" s="1"/>
  <c r="L357" i="6"/>
  <c r="L356" i="6" s="1"/>
  <c r="K357" i="6"/>
  <c r="K356" i="6" s="1"/>
  <c r="J357" i="6"/>
  <c r="J356" i="6" s="1"/>
  <c r="I357" i="6"/>
  <c r="I356" i="6" s="1"/>
  <c r="L354" i="6"/>
  <c r="L353" i="6" s="1"/>
  <c r="K354" i="6"/>
  <c r="K353" i="6" s="1"/>
  <c r="J354" i="6"/>
  <c r="J353" i="6" s="1"/>
  <c r="I354" i="6"/>
  <c r="I353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L338" i="6" s="1"/>
  <c r="K339" i="6"/>
  <c r="K338" i="6" s="1"/>
  <c r="J339" i="6"/>
  <c r="J338" i="6" s="1"/>
  <c r="I339" i="6"/>
  <c r="I338" i="6" s="1"/>
  <c r="L335" i="6"/>
  <c r="K335" i="6"/>
  <c r="J335" i="6"/>
  <c r="I335" i="6"/>
  <c r="L332" i="6"/>
  <c r="K332" i="6"/>
  <c r="J332" i="6"/>
  <c r="I332" i="6"/>
  <c r="L330" i="6"/>
  <c r="L329" i="6" s="1"/>
  <c r="K330" i="6"/>
  <c r="K329" i="6" s="1"/>
  <c r="J330" i="6"/>
  <c r="J329" i="6" s="1"/>
  <c r="I330" i="6"/>
  <c r="I329" i="6" s="1"/>
  <c r="L325" i="6"/>
  <c r="K325" i="6"/>
  <c r="J325" i="6"/>
  <c r="I325" i="6"/>
  <c r="L324" i="6"/>
  <c r="K324" i="6"/>
  <c r="J324" i="6"/>
  <c r="I324" i="6"/>
  <c r="L322" i="6"/>
  <c r="K322" i="6"/>
  <c r="J322" i="6"/>
  <c r="I322" i="6"/>
  <c r="L321" i="6"/>
  <c r="K321" i="6"/>
  <c r="J321" i="6"/>
  <c r="I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0" i="6"/>
  <c r="K300" i="6"/>
  <c r="J300" i="6"/>
  <c r="I300" i="6"/>
  <c r="L298" i="6"/>
  <c r="K298" i="6"/>
  <c r="J298" i="6"/>
  <c r="I298" i="6"/>
  <c r="L297" i="6"/>
  <c r="L296" i="6" s="1"/>
  <c r="K297" i="6"/>
  <c r="K296" i="6" s="1"/>
  <c r="J297" i="6"/>
  <c r="J296" i="6" s="1"/>
  <c r="I297" i="6"/>
  <c r="I296" i="6" s="1"/>
  <c r="L292" i="6"/>
  <c r="K292" i="6"/>
  <c r="J292" i="6"/>
  <c r="I292" i="6"/>
  <c r="L291" i="6"/>
  <c r="K291" i="6"/>
  <c r="J291" i="6"/>
  <c r="I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L285" i="6"/>
  <c r="K285" i="6"/>
  <c r="J285" i="6"/>
  <c r="I285" i="6"/>
  <c r="L282" i="6"/>
  <c r="K282" i="6"/>
  <c r="K281" i="6" s="1"/>
  <c r="J282" i="6"/>
  <c r="I282" i="6"/>
  <c r="L281" i="6"/>
  <c r="J281" i="6"/>
  <c r="I281" i="6"/>
  <c r="L278" i="6"/>
  <c r="K278" i="6"/>
  <c r="K277" i="6" s="1"/>
  <c r="J278" i="6"/>
  <c r="J277" i="6" s="1"/>
  <c r="I278" i="6"/>
  <c r="L277" i="6"/>
  <c r="I277" i="6"/>
  <c r="L274" i="6"/>
  <c r="K274" i="6"/>
  <c r="K273" i="6" s="1"/>
  <c r="J274" i="6"/>
  <c r="J273" i="6" s="1"/>
  <c r="I274" i="6"/>
  <c r="L273" i="6"/>
  <c r="I273" i="6"/>
  <c r="L270" i="6"/>
  <c r="K270" i="6"/>
  <c r="J270" i="6"/>
  <c r="I270" i="6"/>
  <c r="L267" i="6"/>
  <c r="K267" i="6"/>
  <c r="J267" i="6"/>
  <c r="I267" i="6"/>
  <c r="L265" i="6"/>
  <c r="K265" i="6"/>
  <c r="K264" i="6" s="1"/>
  <c r="J265" i="6"/>
  <c r="J264" i="6" s="1"/>
  <c r="I265" i="6"/>
  <c r="L264" i="6"/>
  <c r="L263" i="6" s="1"/>
  <c r="I264" i="6"/>
  <c r="I263" i="6" s="1"/>
  <c r="L260" i="6"/>
  <c r="L259" i="6" s="1"/>
  <c r="K260" i="6"/>
  <c r="J260" i="6"/>
  <c r="I260" i="6"/>
  <c r="I259" i="6" s="1"/>
  <c r="K259" i="6"/>
  <c r="J259" i="6"/>
  <c r="L257" i="6"/>
  <c r="L256" i="6" s="1"/>
  <c r="K257" i="6"/>
  <c r="J257" i="6"/>
  <c r="I257" i="6"/>
  <c r="I256" i="6" s="1"/>
  <c r="K256" i="6"/>
  <c r="J256" i="6"/>
  <c r="L254" i="6"/>
  <c r="L253" i="6" s="1"/>
  <c r="K254" i="6"/>
  <c r="J254" i="6"/>
  <c r="I254" i="6"/>
  <c r="I253" i="6" s="1"/>
  <c r="K253" i="6"/>
  <c r="J253" i="6"/>
  <c r="L250" i="6"/>
  <c r="L249" i="6" s="1"/>
  <c r="K250" i="6"/>
  <c r="K249" i="6" s="1"/>
  <c r="J250" i="6"/>
  <c r="I250" i="6"/>
  <c r="I249" i="6" s="1"/>
  <c r="J249" i="6"/>
  <c r="L246" i="6"/>
  <c r="L245" i="6" s="1"/>
  <c r="K246" i="6"/>
  <c r="K245" i="6" s="1"/>
  <c r="J246" i="6"/>
  <c r="J245" i="6" s="1"/>
  <c r="I246" i="6"/>
  <c r="I245" i="6" s="1"/>
  <c r="L242" i="6"/>
  <c r="L241" i="6" s="1"/>
  <c r="K242" i="6"/>
  <c r="K241" i="6" s="1"/>
  <c r="J242" i="6"/>
  <c r="J241" i="6" s="1"/>
  <c r="I242" i="6"/>
  <c r="I241" i="6" s="1"/>
  <c r="L238" i="6"/>
  <c r="K238" i="6"/>
  <c r="J238" i="6"/>
  <c r="I238" i="6"/>
  <c r="L235" i="6"/>
  <c r="K235" i="6"/>
  <c r="J235" i="6"/>
  <c r="I235" i="6"/>
  <c r="L233" i="6"/>
  <c r="L232" i="6" s="1"/>
  <c r="K233" i="6"/>
  <c r="K232" i="6" s="1"/>
  <c r="K231" i="6" s="1"/>
  <c r="J233" i="6"/>
  <c r="J232" i="6" s="1"/>
  <c r="I233" i="6"/>
  <c r="I232" i="6" s="1"/>
  <c r="L226" i="6"/>
  <c r="L225" i="6" s="1"/>
  <c r="L224" i="6" s="1"/>
  <c r="K226" i="6"/>
  <c r="K225" i="6" s="1"/>
  <c r="K224" i="6" s="1"/>
  <c r="J226" i="6"/>
  <c r="J225" i="6" s="1"/>
  <c r="J224" i="6" s="1"/>
  <c r="I226" i="6"/>
  <c r="I225" i="6" s="1"/>
  <c r="I224" i="6" s="1"/>
  <c r="L222" i="6"/>
  <c r="K222" i="6"/>
  <c r="J222" i="6"/>
  <c r="I222" i="6"/>
  <c r="L221" i="6"/>
  <c r="L220" i="6" s="1"/>
  <c r="K221" i="6"/>
  <c r="K220" i="6" s="1"/>
  <c r="J221" i="6"/>
  <c r="J220" i="6" s="1"/>
  <c r="I221" i="6"/>
  <c r="I220" i="6" s="1"/>
  <c r="L213" i="6"/>
  <c r="L212" i="6" s="1"/>
  <c r="K213" i="6"/>
  <c r="K212" i="6" s="1"/>
  <c r="J213" i="6"/>
  <c r="J212" i="6" s="1"/>
  <c r="I213" i="6"/>
  <c r="I212" i="6" s="1"/>
  <c r="L210" i="6"/>
  <c r="L209" i="6" s="1"/>
  <c r="K210" i="6"/>
  <c r="K209" i="6" s="1"/>
  <c r="J210" i="6"/>
  <c r="J209" i="6" s="1"/>
  <c r="J208" i="6" s="1"/>
  <c r="I210" i="6"/>
  <c r="I209" i="6" s="1"/>
  <c r="L203" i="6"/>
  <c r="K203" i="6"/>
  <c r="J203" i="6"/>
  <c r="I203" i="6"/>
  <c r="L202" i="6"/>
  <c r="L201" i="6" s="1"/>
  <c r="K202" i="6"/>
  <c r="K201" i="6" s="1"/>
  <c r="J202" i="6"/>
  <c r="J201" i="6" s="1"/>
  <c r="I202" i="6"/>
  <c r="I201" i="6" s="1"/>
  <c r="L199" i="6"/>
  <c r="L198" i="6" s="1"/>
  <c r="K199" i="6"/>
  <c r="K198" i="6" s="1"/>
  <c r="J199" i="6"/>
  <c r="J198" i="6" s="1"/>
  <c r="I199" i="6"/>
  <c r="I198" i="6" s="1"/>
  <c r="L194" i="6"/>
  <c r="L193" i="6" s="1"/>
  <c r="K194" i="6"/>
  <c r="K193" i="6" s="1"/>
  <c r="J194" i="6"/>
  <c r="J193" i="6" s="1"/>
  <c r="J178" i="6" s="1"/>
  <c r="J177" i="6" s="1"/>
  <c r="I194" i="6"/>
  <c r="I193" i="6" s="1"/>
  <c r="P188" i="6"/>
  <c r="O188" i="6"/>
  <c r="N188" i="6"/>
  <c r="M188" i="6"/>
  <c r="L188" i="6"/>
  <c r="K188" i="6"/>
  <c r="J188" i="6"/>
  <c r="I188" i="6"/>
  <c r="L187" i="6"/>
  <c r="K187" i="6"/>
  <c r="J187" i="6"/>
  <c r="I187" i="6"/>
  <c r="L183" i="6"/>
  <c r="K183" i="6"/>
  <c r="J183" i="6"/>
  <c r="I183" i="6"/>
  <c r="L182" i="6"/>
  <c r="K182" i="6"/>
  <c r="J182" i="6"/>
  <c r="I182" i="6"/>
  <c r="L180" i="6"/>
  <c r="K180" i="6"/>
  <c r="J180" i="6"/>
  <c r="I180" i="6"/>
  <c r="L179" i="6"/>
  <c r="L178" i="6" s="1"/>
  <c r="K179" i="6"/>
  <c r="J179" i="6"/>
  <c r="I179" i="6"/>
  <c r="L172" i="6"/>
  <c r="L171" i="6" s="1"/>
  <c r="K172" i="6"/>
  <c r="K171" i="6" s="1"/>
  <c r="J172" i="6"/>
  <c r="J171" i="6" s="1"/>
  <c r="I172" i="6"/>
  <c r="I171" i="6" s="1"/>
  <c r="L167" i="6"/>
  <c r="L166" i="6" s="1"/>
  <c r="L165" i="6" s="1"/>
  <c r="K167" i="6"/>
  <c r="K166" i="6" s="1"/>
  <c r="K165" i="6" s="1"/>
  <c r="J167" i="6"/>
  <c r="J166" i="6" s="1"/>
  <c r="I167" i="6"/>
  <c r="I166" i="6" s="1"/>
  <c r="I165" i="6" s="1"/>
  <c r="L163" i="6"/>
  <c r="K163" i="6"/>
  <c r="J163" i="6"/>
  <c r="I163" i="6"/>
  <c r="L162" i="6"/>
  <c r="L161" i="6" s="1"/>
  <c r="L160" i="6" s="1"/>
  <c r="K162" i="6"/>
  <c r="K161" i="6" s="1"/>
  <c r="K160" i="6" s="1"/>
  <c r="J162" i="6"/>
  <c r="J161" i="6" s="1"/>
  <c r="I162" i="6"/>
  <c r="I161" i="6" s="1"/>
  <c r="L158" i="6"/>
  <c r="K158" i="6"/>
  <c r="J158" i="6"/>
  <c r="I158" i="6"/>
  <c r="L157" i="6"/>
  <c r="K157" i="6"/>
  <c r="J157" i="6"/>
  <c r="I157" i="6"/>
  <c r="L153" i="6"/>
  <c r="K153" i="6"/>
  <c r="K152" i="6" s="1"/>
  <c r="K151" i="6" s="1"/>
  <c r="K150" i="6" s="1"/>
  <c r="J153" i="6"/>
  <c r="J152" i="6" s="1"/>
  <c r="J151" i="6" s="1"/>
  <c r="J150" i="6" s="1"/>
  <c r="I153" i="6"/>
  <c r="L152" i="6"/>
  <c r="L151" i="6" s="1"/>
  <c r="L150" i="6" s="1"/>
  <c r="I152" i="6"/>
  <c r="I151" i="6" s="1"/>
  <c r="I150" i="6" s="1"/>
  <c r="L147" i="6"/>
  <c r="K147" i="6"/>
  <c r="K146" i="6" s="1"/>
  <c r="K145" i="6" s="1"/>
  <c r="J147" i="6"/>
  <c r="J146" i="6" s="1"/>
  <c r="J145" i="6" s="1"/>
  <c r="I147" i="6"/>
  <c r="L146" i="6"/>
  <c r="L145" i="6" s="1"/>
  <c r="I146" i="6"/>
  <c r="I145" i="6" s="1"/>
  <c r="L143" i="6"/>
  <c r="L142" i="6" s="1"/>
  <c r="K143" i="6"/>
  <c r="J143" i="6"/>
  <c r="I143" i="6"/>
  <c r="I142" i="6" s="1"/>
  <c r="K142" i="6"/>
  <c r="J142" i="6"/>
  <c r="L139" i="6"/>
  <c r="L138" i="6" s="1"/>
  <c r="L137" i="6" s="1"/>
  <c r="K139" i="6"/>
  <c r="J139" i="6"/>
  <c r="I139" i="6"/>
  <c r="I138" i="6" s="1"/>
  <c r="I137" i="6" s="1"/>
  <c r="K138" i="6"/>
  <c r="K137" i="6" s="1"/>
  <c r="J138" i="6"/>
  <c r="J137" i="6" s="1"/>
  <c r="L134" i="6"/>
  <c r="K134" i="6"/>
  <c r="K133" i="6" s="1"/>
  <c r="K132" i="6" s="1"/>
  <c r="J134" i="6"/>
  <c r="J133" i="6" s="1"/>
  <c r="J132" i="6" s="1"/>
  <c r="I134" i="6"/>
  <c r="L133" i="6"/>
  <c r="L132" i="6" s="1"/>
  <c r="I133" i="6"/>
  <c r="I132" i="6" s="1"/>
  <c r="I131" i="6" s="1"/>
  <c r="L129" i="6"/>
  <c r="K129" i="6"/>
  <c r="K128" i="6" s="1"/>
  <c r="K127" i="6" s="1"/>
  <c r="J129" i="6"/>
  <c r="J128" i="6" s="1"/>
  <c r="J127" i="6" s="1"/>
  <c r="I129" i="6"/>
  <c r="L128" i="6"/>
  <c r="L127" i="6" s="1"/>
  <c r="I128" i="6"/>
  <c r="I127" i="6" s="1"/>
  <c r="L125" i="6"/>
  <c r="L124" i="6" s="1"/>
  <c r="L123" i="6" s="1"/>
  <c r="K125" i="6"/>
  <c r="J125" i="6"/>
  <c r="I125" i="6"/>
  <c r="I124" i="6" s="1"/>
  <c r="I123" i="6" s="1"/>
  <c r="K124" i="6"/>
  <c r="J124" i="6"/>
  <c r="J123" i="6" s="1"/>
  <c r="K123" i="6"/>
  <c r="L121" i="6"/>
  <c r="K121" i="6"/>
  <c r="K120" i="6" s="1"/>
  <c r="K119" i="6" s="1"/>
  <c r="J121" i="6"/>
  <c r="J120" i="6" s="1"/>
  <c r="J119" i="6" s="1"/>
  <c r="I121" i="6"/>
  <c r="L120" i="6"/>
  <c r="L119" i="6" s="1"/>
  <c r="I120" i="6"/>
  <c r="I119" i="6" s="1"/>
  <c r="L117" i="6"/>
  <c r="L116" i="6" s="1"/>
  <c r="L115" i="6" s="1"/>
  <c r="K117" i="6"/>
  <c r="J117" i="6"/>
  <c r="I117" i="6"/>
  <c r="I116" i="6" s="1"/>
  <c r="I115" i="6" s="1"/>
  <c r="K116" i="6"/>
  <c r="J116" i="6"/>
  <c r="J115" i="6" s="1"/>
  <c r="K115" i="6"/>
  <c r="L112" i="6"/>
  <c r="K112" i="6"/>
  <c r="J112" i="6"/>
  <c r="J111" i="6" s="1"/>
  <c r="J110" i="6" s="1"/>
  <c r="J109" i="6" s="1"/>
  <c r="I112" i="6"/>
  <c r="L111" i="6"/>
  <c r="L110" i="6" s="1"/>
  <c r="K111" i="6"/>
  <c r="I111" i="6"/>
  <c r="I110" i="6" s="1"/>
  <c r="K110" i="6"/>
  <c r="L106" i="6"/>
  <c r="K106" i="6"/>
  <c r="K105" i="6" s="1"/>
  <c r="J106" i="6"/>
  <c r="J105" i="6" s="1"/>
  <c r="I106" i="6"/>
  <c r="L105" i="6"/>
  <c r="I105" i="6"/>
  <c r="L102" i="6"/>
  <c r="K102" i="6"/>
  <c r="K101" i="6" s="1"/>
  <c r="K100" i="6" s="1"/>
  <c r="J102" i="6"/>
  <c r="J101" i="6" s="1"/>
  <c r="J100" i="6" s="1"/>
  <c r="I102" i="6"/>
  <c r="L101" i="6"/>
  <c r="L100" i="6" s="1"/>
  <c r="I101" i="6"/>
  <c r="I100" i="6" s="1"/>
  <c r="L97" i="6"/>
  <c r="L96" i="6" s="1"/>
  <c r="L95" i="6" s="1"/>
  <c r="K97" i="6"/>
  <c r="K96" i="6" s="1"/>
  <c r="K95" i="6" s="1"/>
  <c r="J97" i="6"/>
  <c r="I97" i="6"/>
  <c r="I96" i="6" s="1"/>
  <c r="I95" i="6" s="1"/>
  <c r="J96" i="6"/>
  <c r="J95" i="6" s="1"/>
  <c r="L92" i="6"/>
  <c r="K92" i="6"/>
  <c r="K91" i="6" s="1"/>
  <c r="K90" i="6" s="1"/>
  <c r="J92" i="6"/>
  <c r="J91" i="6" s="1"/>
  <c r="J90" i="6" s="1"/>
  <c r="J89" i="6" s="1"/>
  <c r="I92" i="6"/>
  <c r="L91" i="6"/>
  <c r="L90" i="6" s="1"/>
  <c r="I91" i="6"/>
  <c r="I90" i="6" s="1"/>
  <c r="L85" i="6"/>
  <c r="K85" i="6"/>
  <c r="K84" i="6" s="1"/>
  <c r="K83" i="6" s="1"/>
  <c r="K82" i="6" s="1"/>
  <c r="J85" i="6"/>
  <c r="J84" i="6" s="1"/>
  <c r="J83" i="6" s="1"/>
  <c r="J82" i="6" s="1"/>
  <c r="I85" i="6"/>
  <c r="L84" i="6"/>
  <c r="L83" i="6" s="1"/>
  <c r="L82" i="6" s="1"/>
  <c r="I84" i="6"/>
  <c r="I83" i="6" s="1"/>
  <c r="I82" i="6" s="1"/>
  <c r="L80" i="6"/>
  <c r="K80" i="6"/>
  <c r="K79" i="6" s="1"/>
  <c r="K78" i="6" s="1"/>
  <c r="J80" i="6"/>
  <c r="J79" i="6" s="1"/>
  <c r="J78" i="6" s="1"/>
  <c r="I80" i="6"/>
  <c r="L79" i="6"/>
  <c r="L78" i="6" s="1"/>
  <c r="I79" i="6"/>
  <c r="I78" i="6" s="1"/>
  <c r="L74" i="6"/>
  <c r="L73" i="6" s="1"/>
  <c r="K74" i="6"/>
  <c r="J74" i="6"/>
  <c r="I74" i="6"/>
  <c r="I73" i="6" s="1"/>
  <c r="K73" i="6"/>
  <c r="J73" i="6"/>
  <c r="L69" i="6"/>
  <c r="L68" i="6" s="1"/>
  <c r="K69" i="6"/>
  <c r="K68" i="6" s="1"/>
  <c r="J69" i="6"/>
  <c r="I69" i="6"/>
  <c r="I68" i="6" s="1"/>
  <c r="J68" i="6"/>
  <c r="L64" i="6"/>
  <c r="L63" i="6" s="1"/>
  <c r="K64" i="6"/>
  <c r="K63" i="6" s="1"/>
  <c r="K62" i="6" s="1"/>
  <c r="K61" i="6" s="1"/>
  <c r="J64" i="6"/>
  <c r="J63" i="6" s="1"/>
  <c r="J62" i="6" s="1"/>
  <c r="J61" i="6" s="1"/>
  <c r="I64" i="6"/>
  <c r="I63" i="6" s="1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L33" i="6" s="1"/>
  <c r="L32" i="6" s="1"/>
  <c r="L31" i="6" s="1"/>
  <c r="K34" i="6"/>
  <c r="K33" i="6" s="1"/>
  <c r="K32" i="6" s="1"/>
  <c r="K31" i="6" s="1"/>
  <c r="J34" i="6"/>
  <c r="J33" i="6" s="1"/>
  <c r="J32" i="6" s="1"/>
  <c r="J31" i="6" s="1"/>
  <c r="I34" i="6"/>
  <c r="I33" i="6" s="1"/>
  <c r="I32" i="6" s="1"/>
  <c r="I31" i="6" s="1"/>
  <c r="L357" i="5"/>
  <c r="L356" i="5" s="1"/>
  <c r="K357" i="5"/>
  <c r="K356" i="5" s="1"/>
  <c r="J357" i="5"/>
  <c r="J356" i="5" s="1"/>
  <c r="I357" i="5"/>
  <c r="I356" i="5" s="1"/>
  <c r="L354" i="5"/>
  <c r="L353" i="5" s="1"/>
  <c r="K354" i="5"/>
  <c r="K353" i="5" s="1"/>
  <c r="J354" i="5"/>
  <c r="J353" i="5" s="1"/>
  <c r="I354" i="5"/>
  <c r="I353" i="5" s="1"/>
  <c r="L351" i="5"/>
  <c r="L350" i="5" s="1"/>
  <c r="K351" i="5"/>
  <c r="K350" i="5" s="1"/>
  <c r="J351" i="5"/>
  <c r="J350" i="5" s="1"/>
  <c r="I351" i="5"/>
  <c r="I350" i="5" s="1"/>
  <c r="L347" i="5"/>
  <c r="L346" i="5" s="1"/>
  <c r="K347" i="5"/>
  <c r="K346" i="5" s="1"/>
  <c r="J347" i="5"/>
  <c r="J346" i="5" s="1"/>
  <c r="I347" i="5"/>
  <c r="I346" i="5" s="1"/>
  <c r="L343" i="5"/>
  <c r="L342" i="5" s="1"/>
  <c r="K343" i="5"/>
  <c r="K342" i="5" s="1"/>
  <c r="J343" i="5"/>
  <c r="J342" i="5" s="1"/>
  <c r="I343" i="5"/>
  <c r="I342" i="5" s="1"/>
  <c r="L339" i="5"/>
  <c r="L338" i="5" s="1"/>
  <c r="K339" i="5"/>
  <c r="K338" i="5" s="1"/>
  <c r="J339" i="5"/>
  <c r="J338" i="5" s="1"/>
  <c r="I339" i="5"/>
  <c r="I338" i="5" s="1"/>
  <c r="L335" i="5"/>
  <c r="K335" i="5"/>
  <c r="J335" i="5"/>
  <c r="I335" i="5"/>
  <c r="L332" i="5"/>
  <c r="K332" i="5"/>
  <c r="J332" i="5"/>
  <c r="I332" i="5"/>
  <c r="L330" i="5"/>
  <c r="L329" i="5" s="1"/>
  <c r="K330" i="5"/>
  <c r="K329" i="5" s="1"/>
  <c r="J330" i="5"/>
  <c r="J329" i="5" s="1"/>
  <c r="J328" i="5" s="1"/>
  <c r="I330" i="5"/>
  <c r="I329" i="5" s="1"/>
  <c r="I328" i="5" s="1"/>
  <c r="L325" i="5"/>
  <c r="K325" i="5"/>
  <c r="J325" i="5"/>
  <c r="I325" i="5"/>
  <c r="L324" i="5"/>
  <c r="K324" i="5"/>
  <c r="J324" i="5"/>
  <c r="I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L297" i="5"/>
  <c r="L296" i="5" s="1"/>
  <c r="K297" i="5"/>
  <c r="K296" i="5" s="1"/>
  <c r="J297" i="5"/>
  <c r="J296" i="5" s="1"/>
  <c r="J295" i="5" s="1"/>
  <c r="I297" i="5"/>
  <c r="I296" i="5" s="1"/>
  <c r="I295" i="5" s="1"/>
  <c r="L292" i="5"/>
  <c r="K292" i="5"/>
  <c r="J292" i="5"/>
  <c r="I292" i="5"/>
  <c r="L291" i="5"/>
  <c r="K291" i="5"/>
  <c r="J291" i="5"/>
  <c r="I291" i="5"/>
  <c r="L289" i="5"/>
  <c r="K289" i="5"/>
  <c r="J289" i="5"/>
  <c r="I289" i="5"/>
  <c r="L288" i="5"/>
  <c r="K288" i="5"/>
  <c r="J288" i="5"/>
  <c r="I288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7" i="5"/>
  <c r="K277" i="5"/>
  <c r="J277" i="5"/>
  <c r="I277" i="5"/>
  <c r="L274" i="5"/>
  <c r="K274" i="5"/>
  <c r="J274" i="5"/>
  <c r="I274" i="5"/>
  <c r="L273" i="5"/>
  <c r="K273" i="5"/>
  <c r="J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J264" i="5" s="1"/>
  <c r="J263" i="5" s="1"/>
  <c r="I265" i="5"/>
  <c r="I264" i="5" s="1"/>
  <c r="I263" i="5" s="1"/>
  <c r="L264" i="5"/>
  <c r="L263" i="5" s="1"/>
  <c r="K264" i="5"/>
  <c r="K263" i="5" s="1"/>
  <c r="L260" i="5"/>
  <c r="L259" i="5" s="1"/>
  <c r="K260" i="5"/>
  <c r="K259" i="5" s="1"/>
  <c r="J260" i="5"/>
  <c r="I260" i="5"/>
  <c r="J259" i="5"/>
  <c r="I259" i="5"/>
  <c r="L257" i="5"/>
  <c r="L256" i="5" s="1"/>
  <c r="K257" i="5"/>
  <c r="K256" i="5" s="1"/>
  <c r="J257" i="5"/>
  <c r="J256" i="5" s="1"/>
  <c r="I257" i="5"/>
  <c r="I256" i="5"/>
  <c r="L254" i="5"/>
  <c r="L253" i="5" s="1"/>
  <c r="K254" i="5"/>
  <c r="K253" i="5" s="1"/>
  <c r="J254" i="5"/>
  <c r="J253" i="5" s="1"/>
  <c r="I254" i="5"/>
  <c r="I253" i="5" s="1"/>
  <c r="L250" i="5"/>
  <c r="L249" i="5" s="1"/>
  <c r="K250" i="5"/>
  <c r="K249" i="5" s="1"/>
  <c r="J250" i="5"/>
  <c r="J249" i="5" s="1"/>
  <c r="I250" i="5"/>
  <c r="I249" i="5" s="1"/>
  <c r="L246" i="5"/>
  <c r="L245" i="5" s="1"/>
  <c r="K246" i="5"/>
  <c r="K245" i="5" s="1"/>
  <c r="J246" i="5"/>
  <c r="J245" i="5" s="1"/>
  <c r="I246" i="5"/>
  <c r="I245" i="5" s="1"/>
  <c r="L242" i="5"/>
  <c r="L241" i="5" s="1"/>
  <c r="K242" i="5"/>
  <c r="K241" i="5" s="1"/>
  <c r="J242" i="5"/>
  <c r="J241" i="5" s="1"/>
  <c r="I242" i="5"/>
  <c r="I241" i="5" s="1"/>
  <c r="L238" i="5"/>
  <c r="K238" i="5"/>
  <c r="J238" i="5"/>
  <c r="I238" i="5"/>
  <c r="L235" i="5"/>
  <c r="K235" i="5"/>
  <c r="J235" i="5"/>
  <c r="I235" i="5"/>
  <c r="L233" i="5"/>
  <c r="L232" i="5" s="1"/>
  <c r="K233" i="5"/>
  <c r="K232" i="5" s="1"/>
  <c r="J233" i="5"/>
  <c r="J232" i="5" s="1"/>
  <c r="I233" i="5"/>
  <c r="I232" i="5" s="1"/>
  <c r="L226" i="5"/>
  <c r="L225" i="5" s="1"/>
  <c r="L224" i="5" s="1"/>
  <c r="K226" i="5"/>
  <c r="K225" i="5" s="1"/>
  <c r="K224" i="5" s="1"/>
  <c r="J226" i="5"/>
  <c r="J225" i="5" s="1"/>
  <c r="J224" i="5" s="1"/>
  <c r="I226" i="5"/>
  <c r="I225" i="5" s="1"/>
  <c r="I224" i="5" s="1"/>
  <c r="L222" i="5"/>
  <c r="K222" i="5"/>
  <c r="J222" i="5"/>
  <c r="I222" i="5"/>
  <c r="L221" i="5"/>
  <c r="L220" i="5" s="1"/>
  <c r="K221" i="5"/>
  <c r="K220" i="5" s="1"/>
  <c r="J221" i="5"/>
  <c r="J220" i="5" s="1"/>
  <c r="I221" i="5"/>
  <c r="I220" i="5" s="1"/>
  <c r="L213" i="5"/>
  <c r="L212" i="5" s="1"/>
  <c r="K213" i="5"/>
  <c r="K212" i="5" s="1"/>
  <c r="J213" i="5"/>
  <c r="J212" i="5" s="1"/>
  <c r="I213" i="5"/>
  <c r="I212" i="5" s="1"/>
  <c r="L210" i="5"/>
  <c r="L209" i="5" s="1"/>
  <c r="L208" i="5" s="1"/>
  <c r="K210" i="5"/>
  <c r="K209" i="5" s="1"/>
  <c r="K208" i="5" s="1"/>
  <c r="J210" i="5"/>
  <c r="J209" i="5" s="1"/>
  <c r="J208" i="5" s="1"/>
  <c r="I210" i="5"/>
  <c r="I209" i="5" s="1"/>
  <c r="I208" i="5" s="1"/>
  <c r="L203" i="5"/>
  <c r="K203" i="5"/>
  <c r="J203" i="5"/>
  <c r="I203" i="5"/>
  <c r="L202" i="5"/>
  <c r="L201" i="5" s="1"/>
  <c r="K202" i="5"/>
  <c r="K201" i="5" s="1"/>
  <c r="J202" i="5"/>
  <c r="J201" i="5" s="1"/>
  <c r="I202" i="5"/>
  <c r="I201" i="5" s="1"/>
  <c r="L199" i="5"/>
  <c r="L198" i="5" s="1"/>
  <c r="K199" i="5"/>
  <c r="K198" i="5" s="1"/>
  <c r="J199" i="5"/>
  <c r="J198" i="5" s="1"/>
  <c r="I199" i="5"/>
  <c r="I198" i="5" s="1"/>
  <c r="L194" i="5"/>
  <c r="L193" i="5" s="1"/>
  <c r="K194" i="5"/>
  <c r="K193" i="5" s="1"/>
  <c r="J194" i="5"/>
  <c r="J193" i="5" s="1"/>
  <c r="I194" i="5"/>
  <c r="I193" i="5" s="1"/>
  <c r="P188" i="5"/>
  <c r="O188" i="5"/>
  <c r="N188" i="5"/>
  <c r="M188" i="5"/>
  <c r="L188" i="5"/>
  <c r="K188" i="5"/>
  <c r="J188" i="5"/>
  <c r="I188" i="5"/>
  <c r="L187" i="5"/>
  <c r="K187" i="5"/>
  <c r="J187" i="5"/>
  <c r="I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2" i="5"/>
  <c r="L171" i="5" s="1"/>
  <c r="K172" i="5"/>
  <c r="K171" i="5" s="1"/>
  <c r="J172" i="5"/>
  <c r="J171" i="5" s="1"/>
  <c r="I172" i="5"/>
  <c r="I171" i="5" s="1"/>
  <c r="L167" i="5"/>
  <c r="L166" i="5" s="1"/>
  <c r="K167" i="5"/>
  <c r="K166" i="5" s="1"/>
  <c r="J167" i="5"/>
  <c r="J166" i="5" s="1"/>
  <c r="I167" i="5"/>
  <c r="I166" i="5" s="1"/>
  <c r="L163" i="5"/>
  <c r="K163" i="5"/>
  <c r="J163" i="5"/>
  <c r="I163" i="5"/>
  <c r="L162" i="5"/>
  <c r="L161" i="5" s="1"/>
  <c r="K162" i="5"/>
  <c r="K161" i="5" s="1"/>
  <c r="J162" i="5"/>
  <c r="J161" i="5" s="1"/>
  <c r="I162" i="5"/>
  <c r="I161" i="5" s="1"/>
  <c r="L158" i="5"/>
  <c r="K158" i="5"/>
  <c r="J158" i="5"/>
  <c r="I158" i="5"/>
  <c r="L157" i="5"/>
  <c r="K157" i="5"/>
  <c r="J157" i="5"/>
  <c r="I157" i="5"/>
  <c r="L153" i="5"/>
  <c r="K153" i="5"/>
  <c r="J153" i="5"/>
  <c r="J152" i="5" s="1"/>
  <c r="J151" i="5" s="1"/>
  <c r="J150" i="5" s="1"/>
  <c r="I153" i="5"/>
  <c r="I152" i="5" s="1"/>
  <c r="I151" i="5" s="1"/>
  <c r="I150" i="5" s="1"/>
  <c r="L152" i="5"/>
  <c r="L151" i="5" s="1"/>
  <c r="L150" i="5" s="1"/>
  <c r="K152" i="5"/>
  <c r="K151" i="5" s="1"/>
  <c r="K150" i="5" s="1"/>
  <c r="L147" i="5"/>
  <c r="K147" i="5"/>
  <c r="J147" i="5"/>
  <c r="J146" i="5" s="1"/>
  <c r="J145" i="5" s="1"/>
  <c r="I147" i="5"/>
  <c r="I146" i="5" s="1"/>
  <c r="I145" i="5" s="1"/>
  <c r="L146" i="5"/>
  <c r="L145" i="5" s="1"/>
  <c r="K146" i="5"/>
  <c r="K145" i="5" s="1"/>
  <c r="L143" i="5"/>
  <c r="L142" i="5" s="1"/>
  <c r="K143" i="5"/>
  <c r="K142" i="5" s="1"/>
  <c r="J143" i="5"/>
  <c r="I143" i="5"/>
  <c r="J142" i="5"/>
  <c r="I142" i="5"/>
  <c r="L139" i="5"/>
  <c r="L138" i="5" s="1"/>
  <c r="L137" i="5" s="1"/>
  <c r="K139" i="5"/>
  <c r="K138" i="5" s="1"/>
  <c r="K137" i="5" s="1"/>
  <c r="J139" i="5"/>
  <c r="J138" i="5" s="1"/>
  <c r="J137" i="5" s="1"/>
  <c r="I139" i="5"/>
  <c r="I138" i="5" s="1"/>
  <c r="I137" i="5" s="1"/>
  <c r="L134" i="5"/>
  <c r="K134" i="5"/>
  <c r="J134" i="5"/>
  <c r="J133" i="5" s="1"/>
  <c r="J132" i="5" s="1"/>
  <c r="J131" i="5" s="1"/>
  <c r="I134" i="5"/>
  <c r="I133" i="5" s="1"/>
  <c r="I132" i="5" s="1"/>
  <c r="I131" i="5" s="1"/>
  <c r="L133" i="5"/>
  <c r="L132" i="5" s="1"/>
  <c r="L131" i="5" s="1"/>
  <c r="K133" i="5"/>
  <c r="K132" i="5" s="1"/>
  <c r="K131" i="5" s="1"/>
  <c r="L129" i="5"/>
  <c r="K129" i="5"/>
  <c r="J129" i="5"/>
  <c r="J128" i="5" s="1"/>
  <c r="J127" i="5" s="1"/>
  <c r="I129" i="5"/>
  <c r="L128" i="5"/>
  <c r="L127" i="5" s="1"/>
  <c r="K128" i="5"/>
  <c r="K127" i="5" s="1"/>
  <c r="I128" i="5"/>
  <c r="I127" i="5"/>
  <c r="L125" i="5"/>
  <c r="L124" i="5" s="1"/>
  <c r="L123" i="5" s="1"/>
  <c r="K125" i="5"/>
  <c r="K124" i="5" s="1"/>
  <c r="K123" i="5" s="1"/>
  <c r="J125" i="5"/>
  <c r="I125" i="5"/>
  <c r="J124" i="5"/>
  <c r="I124" i="5"/>
  <c r="I123" i="5" s="1"/>
  <c r="J123" i="5"/>
  <c r="L121" i="5"/>
  <c r="K121" i="5"/>
  <c r="J121" i="5"/>
  <c r="J120" i="5" s="1"/>
  <c r="J119" i="5" s="1"/>
  <c r="I121" i="5"/>
  <c r="L120" i="5"/>
  <c r="L119" i="5" s="1"/>
  <c r="K120" i="5"/>
  <c r="K119" i="5" s="1"/>
  <c r="I120" i="5"/>
  <c r="I119" i="5"/>
  <c r="L117" i="5"/>
  <c r="L116" i="5" s="1"/>
  <c r="L115" i="5" s="1"/>
  <c r="K117" i="5"/>
  <c r="K116" i="5" s="1"/>
  <c r="K115" i="5" s="1"/>
  <c r="J117" i="5"/>
  <c r="I117" i="5"/>
  <c r="J116" i="5"/>
  <c r="J115" i="5" s="1"/>
  <c r="I116" i="5"/>
  <c r="I115" i="5" s="1"/>
  <c r="L112" i="5"/>
  <c r="K112" i="5"/>
  <c r="J112" i="5"/>
  <c r="J111" i="5" s="1"/>
  <c r="J110" i="5" s="1"/>
  <c r="J109" i="5" s="1"/>
  <c r="I112" i="5"/>
  <c r="I111" i="5" s="1"/>
  <c r="I110" i="5" s="1"/>
  <c r="L111" i="5"/>
  <c r="L110" i="5" s="1"/>
  <c r="K111" i="5"/>
  <c r="K110" i="5" s="1"/>
  <c r="L106" i="5"/>
  <c r="K106" i="5"/>
  <c r="J106" i="5"/>
  <c r="J105" i="5" s="1"/>
  <c r="I106" i="5"/>
  <c r="I105" i="5" s="1"/>
  <c r="L105" i="5"/>
  <c r="K105" i="5"/>
  <c r="L102" i="5"/>
  <c r="K102" i="5"/>
  <c r="K101" i="5" s="1"/>
  <c r="K100" i="5" s="1"/>
  <c r="J102" i="5"/>
  <c r="J101" i="5" s="1"/>
  <c r="J100" i="5" s="1"/>
  <c r="I102" i="5"/>
  <c r="I101" i="5" s="1"/>
  <c r="I100" i="5" s="1"/>
  <c r="L101" i="5"/>
  <c r="L100" i="5" s="1"/>
  <c r="L97" i="5"/>
  <c r="L96" i="5" s="1"/>
  <c r="L95" i="5" s="1"/>
  <c r="K97" i="5"/>
  <c r="K96" i="5" s="1"/>
  <c r="K95" i="5" s="1"/>
  <c r="J97" i="5"/>
  <c r="I97" i="5"/>
  <c r="J96" i="5"/>
  <c r="J95" i="5" s="1"/>
  <c r="I96" i="5"/>
  <c r="I95" i="5" s="1"/>
  <c r="L92" i="5"/>
  <c r="K92" i="5"/>
  <c r="K91" i="5" s="1"/>
  <c r="K90" i="5" s="1"/>
  <c r="J92" i="5"/>
  <c r="J91" i="5" s="1"/>
  <c r="J90" i="5" s="1"/>
  <c r="I92" i="5"/>
  <c r="I91" i="5" s="1"/>
  <c r="I90" i="5" s="1"/>
  <c r="L91" i="5"/>
  <c r="L90" i="5" s="1"/>
  <c r="L85" i="5"/>
  <c r="K85" i="5"/>
  <c r="K84" i="5" s="1"/>
  <c r="K83" i="5" s="1"/>
  <c r="K82" i="5" s="1"/>
  <c r="J85" i="5"/>
  <c r="J84" i="5" s="1"/>
  <c r="J83" i="5" s="1"/>
  <c r="J82" i="5" s="1"/>
  <c r="I85" i="5"/>
  <c r="I84" i="5" s="1"/>
  <c r="I83" i="5" s="1"/>
  <c r="I82" i="5" s="1"/>
  <c r="L84" i="5"/>
  <c r="L83" i="5" s="1"/>
  <c r="L82" i="5" s="1"/>
  <c r="L80" i="5"/>
  <c r="K80" i="5"/>
  <c r="K79" i="5" s="1"/>
  <c r="K78" i="5" s="1"/>
  <c r="J80" i="5"/>
  <c r="J79" i="5" s="1"/>
  <c r="J78" i="5" s="1"/>
  <c r="I80" i="5"/>
  <c r="I79" i="5" s="1"/>
  <c r="I78" i="5" s="1"/>
  <c r="L79" i="5"/>
  <c r="L78" i="5" s="1"/>
  <c r="L74" i="5"/>
  <c r="L73" i="5" s="1"/>
  <c r="K74" i="5"/>
  <c r="J74" i="5"/>
  <c r="I74" i="5"/>
  <c r="K73" i="5"/>
  <c r="J73" i="5"/>
  <c r="I73" i="5"/>
  <c r="L69" i="5"/>
  <c r="L68" i="5" s="1"/>
  <c r="K69" i="5"/>
  <c r="J69" i="5"/>
  <c r="I69" i="5"/>
  <c r="K68" i="5"/>
  <c r="J68" i="5"/>
  <c r="I68" i="5"/>
  <c r="L64" i="5"/>
  <c r="L63" i="5" s="1"/>
  <c r="K64" i="5"/>
  <c r="K63" i="5" s="1"/>
  <c r="K62" i="5" s="1"/>
  <c r="K61" i="5" s="1"/>
  <c r="J64" i="5"/>
  <c r="I64" i="5"/>
  <c r="J63" i="5"/>
  <c r="J62" i="5" s="1"/>
  <c r="J61" i="5" s="1"/>
  <c r="I63" i="5"/>
  <c r="I62" i="5" s="1"/>
  <c r="I61" i="5" s="1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L34" i="5"/>
  <c r="L33" i="5" s="1"/>
  <c r="L32" i="5" s="1"/>
  <c r="L31" i="5" s="1"/>
  <c r="K34" i="5"/>
  <c r="J34" i="5"/>
  <c r="J33" i="5" s="1"/>
  <c r="J32" i="5" s="1"/>
  <c r="J31" i="5" s="1"/>
  <c r="I34" i="5"/>
  <c r="I33" i="5" s="1"/>
  <c r="I32" i="5" s="1"/>
  <c r="I31" i="5" s="1"/>
  <c r="K33" i="5"/>
  <c r="K32" i="5" s="1"/>
  <c r="L357" i="4"/>
  <c r="L356" i="4" s="1"/>
  <c r="K357" i="4"/>
  <c r="K356" i="4" s="1"/>
  <c r="J357" i="4"/>
  <c r="I357" i="4"/>
  <c r="I356" i="4" s="1"/>
  <c r="J356" i="4"/>
  <c r="L354" i="4"/>
  <c r="L353" i="4" s="1"/>
  <c r="K354" i="4"/>
  <c r="K353" i="4" s="1"/>
  <c r="J354" i="4"/>
  <c r="I354" i="4"/>
  <c r="I353" i="4" s="1"/>
  <c r="J353" i="4"/>
  <c r="L351" i="4"/>
  <c r="L350" i="4" s="1"/>
  <c r="K351" i="4"/>
  <c r="K350" i="4" s="1"/>
  <c r="J351" i="4"/>
  <c r="I351" i="4"/>
  <c r="I350" i="4" s="1"/>
  <c r="J350" i="4"/>
  <c r="L347" i="4"/>
  <c r="L346" i="4" s="1"/>
  <c r="K347" i="4"/>
  <c r="K346" i="4" s="1"/>
  <c r="J347" i="4"/>
  <c r="I347" i="4"/>
  <c r="I346" i="4" s="1"/>
  <c r="J346" i="4"/>
  <c r="L343" i="4"/>
  <c r="L342" i="4" s="1"/>
  <c r="K343" i="4"/>
  <c r="K342" i="4" s="1"/>
  <c r="J343" i="4"/>
  <c r="I343" i="4"/>
  <c r="I342" i="4" s="1"/>
  <c r="J342" i="4"/>
  <c r="L339" i="4"/>
  <c r="L338" i="4" s="1"/>
  <c r="K339" i="4"/>
  <c r="K338" i="4" s="1"/>
  <c r="J339" i="4"/>
  <c r="I339" i="4"/>
  <c r="I338" i="4" s="1"/>
  <c r="J338" i="4"/>
  <c r="L335" i="4"/>
  <c r="K335" i="4"/>
  <c r="J335" i="4"/>
  <c r="I335" i="4"/>
  <c r="L332" i="4"/>
  <c r="K332" i="4"/>
  <c r="J332" i="4"/>
  <c r="I332" i="4"/>
  <c r="L330" i="4"/>
  <c r="L329" i="4" s="1"/>
  <c r="K330" i="4"/>
  <c r="K329" i="4" s="1"/>
  <c r="J330" i="4"/>
  <c r="I330" i="4"/>
  <c r="I329" i="4" s="1"/>
  <c r="I328" i="4" s="1"/>
  <c r="J329" i="4"/>
  <c r="J328" i="4" s="1"/>
  <c r="L325" i="4"/>
  <c r="K325" i="4"/>
  <c r="J325" i="4"/>
  <c r="J324" i="4" s="1"/>
  <c r="I325" i="4"/>
  <c r="L324" i="4"/>
  <c r="K324" i="4"/>
  <c r="I324" i="4"/>
  <c r="L322" i="4"/>
  <c r="K322" i="4"/>
  <c r="J322" i="4"/>
  <c r="J321" i="4" s="1"/>
  <c r="I322" i="4"/>
  <c r="L321" i="4"/>
  <c r="K321" i="4"/>
  <c r="I321" i="4"/>
  <c r="L319" i="4"/>
  <c r="K319" i="4"/>
  <c r="J319" i="4"/>
  <c r="J318" i="4" s="1"/>
  <c r="I319" i="4"/>
  <c r="L318" i="4"/>
  <c r="K318" i="4"/>
  <c r="I318" i="4"/>
  <c r="L315" i="4"/>
  <c r="K315" i="4"/>
  <c r="J315" i="4"/>
  <c r="J314" i="4" s="1"/>
  <c r="I315" i="4"/>
  <c r="L314" i="4"/>
  <c r="K314" i="4"/>
  <c r="I314" i="4"/>
  <c r="L311" i="4"/>
  <c r="K311" i="4"/>
  <c r="J311" i="4"/>
  <c r="J310" i="4" s="1"/>
  <c r="I311" i="4"/>
  <c r="L310" i="4"/>
  <c r="K310" i="4"/>
  <c r="I310" i="4"/>
  <c r="L307" i="4"/>
  <c r="K307" i="4"/>
  <c r="J307" i="4"/>
  <c r="J306" i="4" s="1"/>
  <c r="I307" i="4"/>
  <c r="L306" i="4"/>
  <c r="K306" i="4"/>
  <c r="I306" i="4"/>
  <c r="L303" i="4"/>
  <c r="K303" i="4"/>
  <c r="J303" i="4"/>
  <c r="I303" i="4"/>
  <c r="L300" i="4"/>
  <c r="K300" i="4"/>
  <c r="J300" i="4"/>
  <c r="I300" i="4"/>
  <c r="L298" i="4"/>
  <c r="K298" i="4"/>
  <c r="J298" i="4"/>
  <c r="J297" i="4" s="1"/>
  <c r="I298" i="4"/>
  <c r="L297" i="4"/>
  <c r="L296" i="4" s="1"/>
  <c r="K297" i="4"/>
  <c r="K296" i="4" s="1"/>
  <c r="I297" i="4"/>
  <c r="I296" i="4" s="1"/>
  <c r="L292" i="4"/>
  <c r="K292" i="4"/>
  <c r="J292" i="4"/>
  <c r="J291" i="4" s="1"/>
  <c r="I292" i="4"/>
  <c r="L291" i="4"/>
  <c r="K291" i="4"/>
  <c r="I291" i="4"/>
  <c r="L289" i="4"/>
  <c r="K289" i="4"/>
  <c r="J289" i="4"/>
  <c r="J288" i="4" s="1"/>
  <c r="I289" i="4"/>
  <c r="L288" i="4"/>
  <c r="K288" i="4"/>
  <c r="I288" i="4"/>
  <c r="L286" i="4"/>
  <c r="K286" i="4"/>
  <c r="J286" i="4"/>
  <c r="J285" i="4" s="1"/>
  <c r="I286" i="4"/>
  <c r="L285" i="4"/>
  <c r="K285" i="4"/>
  <c r="I285" i="4"/>
  <c r="L282" i="4"/>
  <c r="K282" i="4"/>
  <c r="J282" i="4"/>
  <c r="J281" i="4" s="1"/>
  <c r="I282" i="4"/>
  <c r="L281" i="4"/>
  <c r="K281" i="4"/>
  <c r="I281" i="4"/>
  <c r="L278" i="4"/>
  <c r="K278" i="4"/>
  <c r="J278" i="4"/>
  <c r="J277" i="4" s="1"/>
  <c r="I278" i="4"/>
  <c r="L277" i="4"/>
  <c r="K277" i="4"/>
  <c r="I277" i="4"/>
  <c r="L274" i="4"/>
  <c r="K274" i="4"/>
  <c r="K273" i="4" s="1"/>
  <c r="J274" i="4"/>
  <c r="J273" i="4" s="1"/>
  <c r="I274" i="4"/>
  <c r="L273" i="4"/>
  <c r="I273" i="4"/>
  <c r="L270" i="4"/>
  <c r="K270" i="4"/>
  <c r="J270" i="4"/>
  <c r="I270" i="4"/>
  <c r="L267" i="4"/>
  <c r="K267" i="4"/>
  <c r="J267" i="4"/>
  <c r="I267" i="4"/>
  <c r="L265" i="4"/>
  <c r="K265" i="4"/>
  <c r="K264" i="4" s="1"/>
  <c r="J265" i="4"/>
  <c r="J264" i="4" s="1"/>
  <c r="I265" i="4"/>
  <c r="L264" i="4"/>
  <c r="L263" i="4" s="1"/>
  <c r="I264" i="4"/>
  <c r="I263" i="4" s="1"/>
  <c r="L260" i="4"/>
  <c r="L259" i="4" s="1"/>
  <c r="K260" i="4"/>
  <c r="J260" i="4"/>
  <c r="I260" i="4"/>
  <c r="I259" i="4" s="1"/>
  <c r="K259" i="4"/>
  <c r="J259" i="4"/>
  <c r="L257" i="4"/>
  <c r="L256" i="4" s="1"/>
  <c r="K257" i="4"/>
  <c r="J257" i="4"/>
  <c r="I257" i="4"/>
  <c r="I256" i="4" s="1"/>
  <c r="K256" i="4"/>
  <c r="J256" i="4"/>
  <c r="L254" i="4"/>
  <c r="L253" i="4" s="1"/>
  <c r="K254" i="4"/>
  <c r="J254" i="4"/>
  <c r="I254" i="4"/>
  <c r="I253" i="4" s="1"/>
  <c r="K253" i="4"/>
  <c r="J253" i="4"/>
  <c r="L250" i="4"/>
  <c r="L249" i="4" s="1"/>
  <c r="K250" i="4"/>
  <c r="K249" i="4" s="1"/>
  <c r="J250" i="4"/>
  <c r="I250" i="4"/>
  <c r="I249" i="4" s="1"/>
  <c r="J249" i="4"/>
  <c r="L246" i="4"/>
  <c r="L245" i="4" s="1"/>
  <c r="K246" i="4"/>
  <c r="K245" i="4" s="1"/>
  <c r="J246" i="4"/>
  <c r="I246" i="4"/>
  <c r="I245" i="4" s="1"/>
  <c r="J245" i="4"/>
  <c r="L242" i="4"/>
  <c r="L241" i="4" s="1"/>
  <c r="K242" i="4"/>
  <c r="K241" i="4" s="1"/>
  <c r="J242" i="4"/>
  <c r="I242" i="4"/>
  <c r="I241" i="4" s="1"/>
  <c r="J241" i="4"/>
  <c r="L238" i="4"/>
  <c r="K238" i="4"/>
  <c r="J238" i="4"/>
  <c r="I238" i="4"/>
  <c r="L235" i="4"/>
  <c r="K235" i="4"/>
  <c r="J235" i="4"/>
  <c r="I235" i="4"/>
  <c r="L233" i="4"/>
  <c r="L232" i="4" s="1"/>
  <c r="K233" i="4"/>
  <c r="K232" i="4" s="1"/>
  <c r="K231" i="4" s="1"/>
  <c r="J233" i="4"/>
  <c r="I233" i="4"/>
  <c r="I232" i="4" s="1"/>
  <c r="J232" i="4"/>
  <c r="J231" i="4" s="1"/>
  <c r="L226" i="4"/>
  <c r="L225" i="4" s="1"/>
  <c r="L224" i="4" s="1"/>
  <c r="K226" i="4"/>
  <c r="K225" i="4" s="1"/>
  <c r="K224" i="4" s="1"/>
  <c r="J226" i="4"/>
  <c r="I226" i="4"/>
  <c r="I225" i="4" s="1"/>
  <c r="I224" i="4" s="1"/>
  <c r="J225" i="4"/>
  <c r="J224" i="4" s="1"/>
  <c r="L222" i="4"/>
  <c r="K222" i="4"/>
  <c r="J222" i="4"/>
  <c r="J221" i="4" s="1"/>
  <c r="J220" i="4" s="1"/>
  <c r="I222" i="4"/>
  <c r="L221" i="4"/>
  <c r="L220" i="4" s="1"/>
  <c r="K221" i="4"/>
  <c r="K220" i="4" s="1"/>
  <c r="I221" i="4"/>
  <c r="I220" i="4" s="1"/>
  <c r="L213" i="4"/>
  <c r="L212" i="4" s="1"/>
  <c r="K213" i="4"/>
  <c r="K212" i="4" s="1"/>
  <c r="J213" i="4"/>
  <c r="I213" i="4"/>
  <c r="I212" i="4" s="1"/>
  <c r="J212" i="4"/>
  <c r="L210" i="4"/>
  <c r="L209" i="4" s="1"/>
  <c r="K210" i="4"/>
  <c r="K209" i="4" s="1"/>
  <c r="K208" i="4" s="1"/>
  <c r="J210" i="4"/>
  <c r="I210" i="4"/>
  <c r="I209" i="4" s="1"/>
  <c r="I208" i="4" s="1"/>
  <c r="J209" i="4"/>
  <c r="J208" i="4" s="1"/>
  <c r="L203" i="4"/>
  <c r="K203" i="4"/>
  <c r="J203" i="4"/>
  <c r="J202" i="4" s="1"/>
  <c r="J201" i="4" s="1"/>
  <c r="I203" i="4"/>
  <c r="L202" i="4"/>
  <c r="L201" i="4" s="1"/>
  <c r="K202" i="4"/>
  <c r="K201" i="4" s="1"/>
  <c r="I202" i="4"/>
  <c r="I201" i="4" s="1"/>
  <c r="L199" i="4"/>
  <c r="L198" i="4" s="1"/>
  <c r="K199" i="4"/>
  <c r="K198" i="4" s="1"/>
  <c r="J199" i="4"/>
  <c r="I199" i="4"/>
  <c r="I198" i="4" s="1"/>
  <c r="J198" i="4"/>
  <c r="L194" i="4"/>
  <c r="L193" i="4" s="1"/>
  <c r="K194" i="4"/>
  <c r="K193" i="4" s="1"/>
  <c r="J194" i="4"/>
  <c r="I194" i="4"/>
  <c r="I193" i="4" s="1"/>
  <c r="J193" i="4"/>
  <c r="P188" i="4"/>
  <c r="O188" i="4"/>
  <c r="N188" i="4"/>
  <c r="M188" i="4"/>
  <c r="L188" i="4"/>
  <c r="K188" i="4"/>
  <c r="J188" i="4"/>
  <c r="J187" i="4" s="1"/>
  <c r="I188" i="4"/>
  <c r="L187" i="4"/>
  <c r="K187" i="4"/>
  <c r="I187" i="4"/>
  <c r="L183" i="4"/>
  <c r="K183" i="4"/>
  <c r="J183" i="4"/>
  <c r="J182" i="4" s="1"/>
  <c r="I183" i="4"/>
  <c r="L182" i="4"/>
  <c r="K182" i="4"/>
  <c r="I182" i="4"/>
  <c r="L180" i="4"/>
  <c r="K180" i="4"/>
  <c r="J180" i="4"/>
  <c r="J179" i="4" s="1"/>
  <c r="I180" i="4"/>
  <c r="L179" i="4"/>
  <c r="K179" i="4"/>
  <c r="K178" i="4" s="1"/>
  <c r="K177" i="4" s="1"/>
  <c r="I179" i="4"/>
  <c r="L172" i="4"/>
  <c r="L171" i="4" s="1"/>
  <c r="K172" i="4"/>
  <c r="K171" i="4" s="1"/>
  <c r="J172" i="4"/>
  <c r="I172" i="4"/>
  <c r="I171" i="4" s="1"/>
  <c r="J171" i="4"/>
  <c r="L167" i="4"/>
  <c r="L166" i="4" s="1"/>
  <c r="K167" i="4"/>
  <c r="K166" i="4" s="1"/>
  <c r="K165" i="4" s="1"/>
  <c r="J167" i="4"/>
  <c r="I167" i="4"/>
  <c r="I166" i="4" s="1"/>
  <c r="I165" i="4" s="1"/>
  <c r="J166" i="4"/>
  <c r="J165" i="4" s="1"/>
  <c r="L163" i="4"/>
  <c r="K163" i="4"/>
  <c r="J163" i="4"/>
  <c r="J162" i="4" s="1"/>
  <c r="J161" i="4" s="1"/>
  <c r="J160" i="4" s="1"/>
  <c r="I163" i="4"/>
  <c r="L162" i="4"/>
  <c r="L161" i="4" s="1"/>
  <c r="K162" i="4"/>
  <c r="K161" i="4" s="1"/>
  <c r="K160" i="4" s="1"/>
  <c r="I162" i="4"/>
  <c r="I161" i="4" s="1"/>
  <c r="I160" i="4" s="1"/>
  <c r="L158" i="4"/>
  <c r="K158" i="4"/>
  <c r="J158" i="4"/>
  <c r="J157" i="4" s="1"/>
  <c r="I158" i="4"/>
  <c r="L157" i="4"/>
  <c r="K157" i="4"/>
  <c r="I157" i="4"/>
  <c r="L153" i="4"/>
  <c r="L152" i="4" s="1"/>
  <c r="L151" i="4" s="1"/>
  <c r="L150" i="4" s="1"/>
  <c r="K153" i="4"/>
  <c r="J153" i="4"/>
  <c r="J152" i="4" s="1"/>
  <c r="I153" i="4"/>
  <c r="K152" i="4"/>
  <c r="K151" i="4" s="1"/>
  <c r="K150" i="4" s="1"/>
  <c r="I152" i="4"/>
  <c r="I151" i="4" s="1"/>
  <c r="I150" i="4" s="1"/>
  <c r="L147" i="4"/>
  <c r="L146" i="4" s="1"/>
  <c r="L145" i="4" s="1"/>
  <c r="K147" i="4"/>
  <c r="J147" i="4"/>
  <c r="J146" i="4" s="1"/>
  <c r="J145" i="4" s="1"/>
  <c r="I147" i="4"/>
  <c r="K146" i="4"/>
  <c r="K145" i="4" s="1"/>
  <c r="I146" i="4"/>
  <c r="I145" i="4" s="1"/>
  <c r="L143" i="4"/>
  <c r="K143" i="4"/>
  <c r="K142" i="4" s="1"/>
  <c r="J143" i="4"/>
  <c r="I143" i="4"/>
  <c r="I142" i="4" s="1"/>
  <c r="L142" i="4"/>
  <c r="J142" i="4"/>
  <c r="L139" i="4"/>
  <c r="K139" i="4"/>
  <c r="K138" i="4" s="1"/>
  <c r="K137" i="4" s="1"/>
  <c r="J139" i="4"/>
  <c r="I139" i="4"/>
  <c r="I138" i="4" s="1"/>
  <c r="I137" i="4" s="1"/>
  <c r="L138" i="4"/>
  <c r="L137" i="4" s="1"/>
  <c r="J138" i="4"/>
  <c r="J137" i="4" s="1"/>
  <c r="L134" i="4"/>
  <c r="L133" i="4" s="1"/>
  <c r="L132" i="4" s="1"/>
  <c r="L131" i="4" s="1"/>
  <c r="K134" i="4"/>
  <c r="J134" i="4"/>
  <c r="J133" i="4" s="1"/>
  <c r="J132" i="4" s="1"/>
  <c r="I134" i="4"/>
  <c r="K133" i="4"/>
  <c r="K132" i="4" s="1"/>
  <c r="K131" i="4" s="1"/>
  <c r="I133" i="4"/>
  <c r="I132" i="4" s="1"/>
  <c r="L129" i="4"/>
  <c r="L128" i="4" s="1"/>
  <c r="L127" i="4" s="1"/>
  <c r="K129" i="4"/>
  <c r="J129" i="4"/>
  <c r="J128" i="4" s="1"/>
  <c r="J127" i="4" s="1"/>
  <c r="I129" i="4"/>
  <c r="K128" i="4"/>
  <c r="K127" i="4" s="1"/>
  <c r="I128" i="4"/>
  <c r="I127" i="4" s="1"/>
  <c r="L125" i="4"/>
  <c r="K125" i="4"/>
  <c r="K124" i="4" s="1"/>
  <c r="K123" i="4" s="1"/>
  <c r="J125" i="4"/>
  <c r="I125" i="4"/>
  <c r="I124" i="4" s="1"/>
  <c r="I123" i="4" s="1"/>
  <c r="L124" i="4"/>
  <c r="L123" i="4" s="1"/>
  <c r="J124" i="4"/>
  <c r="J123" i="4" s="1"/>
  <c r="L121" i="4"/>
  <c r="L120" i="4" s="1"/>
  <c r="L119" i="4" s="1"/>
  <c r="K121" i="4"/>
  <c r="J121" i="4"/>
  <c r="J120" i="4" s="1"/>
  <c r="J119" i="4" s="1"/>
  <c r="I121" i="4"/>
  <c r="K120" i="4"/>
  <c r="K119" i="4" s="1"/>
  <c r="I120" i="4"/>
  <c r="I119" i="4" s="1"/>
  <c r="L117" i="4"/>
  <c r="K117" i="4"/>
  <c r="K116" i="4" s="1"/>
  <c r="K115" i="4" s="1"/>
  <c r="J117" i="4"/>
  <c r="I117" i="4"/>
  <c r="I116" i="4" s="1"/>
  <c r="I115" i="4" s="1"/>
  <c r="L116" i="4"/>
  <c r="J116" i="4"/>
  <c r="J115" i="4" s="1"/>
  <c r="L115" i="4"/>
  <c r="L112" i="4"/>
  <c r="L111" i="4" s="1"/>
  <c r="L110" i="4" s="1"/>
  <c r="K112" i="4"/>
  <c r="J112" i="4"/>
  <c r="J111" i="4" s="1"/>
  <c r="J110" i="4" s="1"/>
  <c r="I112" i="4"/>
  <c r="K111" i="4"/>
  <c r="K110" i="4" s="1"/>
  <c r="I111" i="4"/>
  <c r="I110" i="4" s="1"/>
  <c r="I109" i="4" s="1"/>
  <c r="L106" i="4"/>
  <c r="L105" i="4" s="1"/>
  <c r="K106" i="4"/>
  <c r="J106" i="4"/>
  <c r="J105" i="4" s="1"/>
  <c r="I106" i="4"/>
  <c r="K105" i="4"/>
  <c r="I105" i="4"/>
  <c r="L102" i="4"/>
  <c r="L101" i="4" s="1"/>
  <c r="L100" i="4" s="1"/>
  <c r="K102" i="4"/>
  <c r="J102" i="4"/>
  <c r="J101" i="4" s="1"/>
  <c r="J100" i="4" s="1"/>
  <c r="I102" i="4"/>
  <c r="K101" i="4"/>
  <c r="K100" i="4" s="1"/>
  <c r="I101" i="4"/>
  <c r="I100" i="4" s="1"/>
  <c r="L97" i="4"/>
  <c r="L96" i="4" s="1"/>
  <c r="L95" i="4" s="1"/>
  <c r="K97" i="4"/>
  <c r="K96" i="4" s="1"/>
  <c r="K95" i="4" s="1"/>
  <c r="J97" i="4"/>
  <c r="I97" i="4"/>
  <c r="I96" i="4" s="1"/>
  <c r="I95" i="4" s="1"/>
  <c r="J96" i="4"/>
  <c r="J95" i="4" s="1"/>
  <c r="L92" i="4"/>
  <c r="K92" i="4"/>
  <c r="J92" i="4"/>
  <c r="J91" i="4" s="1"/>
  <c r="J90" i="4" s="1"/>
  <c r="J89" i="4" s="1"/>
  <c r="I92" i="4"/>
  <c r="L91" i="4"/>
  <c r="K91" i="4"/>
  <c r="K90" i="4" s="1"/>
  <c r="I91" i="4"/>
  <c r="I90" i="4" s="1"/>
  <c r="L90" i="4"/>
  <c r="L85" i="4"/>
  <c r="L84" i="4" s="1"/>
  <c r="L83" i="4" s="1"/>
  <c r="L82" i="4" s="1"/>
  <c r="K85" i="4"/>
  <c r="J85" i="4"/>
  <c r="J84" i="4" s="1"/>
  <c r="J83" i="4" s="1"/>
  <c r="J82" i="4" s="1"/>
  <c r="I85" i="4"/>
  <c r="K84" i="4"/>
  <c r="K83" i="4" s="1"/>
  <c r="K82" i="4" s="1"/>
  <c r="I84" i="4"/>
  <c r="I83" i="4" s="1"/>
  <c r="I82" i="4" s="1"/>
  <c r="L80" i="4"/>
  <c r="L79" i="4" s="1"/>
  <c r="L78" i="4" s="1"/>
  <c r="K80" i="4"/>
  <c r="J80" i="4"/>
  <c r="J79" i="4" s="1"/>
  <c r="J78" i="4" s="1"/>
  <c r="I80" i="4"/>
  <c r="K79" i="4"/>
  <c r="K78" i="4" s="1"/>
  <c r="I79" i="4"/>
  <c r="I78" i="4" s="1"/>
  <c r="L74" i="4"/>
  <c r="K74" i="4"/>
  <c r="K73" i="4" s="1"/>
  <c r="J74" i="4"/>
  <c r="I74" i="4"/>
  <c r="I73" i="4" s="1"/>
  <c r="L73" i="4"/>
  <c r="J73" i="4"/>
  <c r="L69" i="4"/>
  <c r="L68" i="4" s="1"/>
  <c r="K69" i="4"/>
  <c r="K68" i="4" s="1"/>
  <c r="J69" i="4"/>
  <c r="I69" i="4"/>
  <c r="I68" i="4" s="1"/>
  <c r="J68" i="4"/>
  <c r="L64" i="4"/>
  <c r="L63" i="4" s="1"/>
  <c r="K64" i="4"/>
  <c r="K63" i="4" s="1"/>
  <c r="K62" i="4" s="1"/>
  <c r="K61" i="4" s="1"/>
  <c r="J64" i="4"/>
  <c r="I64" i="4"/>
  <c r="I63" i="4" s="1"/>
  <c r="I62" i="4" s="1"/>
  <c r="I61" i="4" s="1"/>
  <c r="J63" i="4"/>
  <c r="J62" i="4" s="1"/>
  <c r="J61" i="4" s="1"/>
  <c r="L45" i="4"/>
  <c r="L44" i="4" s="1"/>
  <c r="L43" i="4" s="1"/>
  <c r="L42" i="4" s="1"/>
  <c r="K45" i="4"/>
  <c r="K44" i="4" s="1"/>
  <c r="K43" i="4" s="1"/>
  <c r="K42" i="4" s="1"/>
  <c r="J45" i="4"/>
  <c r="I45" i="4"/>
  <c r="I44" i="4" s="1"/>
  <c r="I43" i="4" s="1"/>
  <c r="I42" i="4" s="1"/>
  <c r="J44" i="4"/>
  <c r="J43" i="4" s="1"/>
  <c r="J42" i="4" s="1"/>
  <c r="L40" i="4"/>
  <c r="L39" i="4" s="1"/>
  <c r="L38" i="4" s="1"/>
  <c r="K40" i="4"/>
  <c r="K39" i="4" s="1"/>
  <c r="K38" i="4" s="1"/>
  <c r="J40" i="4"/>
  <c r="I40" i="4"/>
  <c r="I39" i="4" s="1"/>
  <c r="I38" i="4" s="1"/>
  <c r="J39" i="4"/>
  <c r="J38" i="4" s="1"/>
  <c r="L36" i="4"/>
  <c r="K36" i="4"/>
  <c r="J36" i="4"/>
  <c r="I36" i="4"/>
  <c r="L34" i="4"/>
  <c r="L33" i="4" s="1"/>
  <c r="L32" i="4" s="1"/>
  <c r="L31" i="4" s="1"/>
  <c r="K34" i="4"/>
  <c r="K33" i="4" s="1"/>
  <c r="K32" i="4" s="1"/>
  <c r="J34" i="4"/>
  <c r="I34" i="4"/>
  <c r="I33" i="4" s="1"/>
  <c r="I32" i="4" s="1"/>
  <c r="I31" i="4" s="1"/>
  <c r="J33" i="4"/>
  <c r="J32" i="4" s="1"/>
  <c r="J31" i="4" s="1"/>
  <c r="L357" i="3"/>
  <c r="L356" i="3" s="1"/>
  <c r="K357" i="3"/>
  <c r="K356" i="3" s="1"/>
  <c r="J357" i="3"/>
  <c r="J356" i="3" s="1"/>
  <c r="I357" i="3"/>
  <c r="I356" i="3" s="1"/>
  <c r="L354" i="3"/>
  <c r="L353" i="3" s="1"/>
  <c r="K354" i="3"/>
  <c r="K353" i="3" s="1"/>
  <c r="J354" i="3"/>
  <c r="J353" i="3" s="1"/>
  <c r="I354" i="3"/>
  <c r="I353" i="3" s="1"/>
  <c r="L351" i="3"/>
  <c r="L350" i="3" s="1"/>
  <c r="K351" i="3"/>
  <c r="K350" i="3" s="1"/>
  <c r="J351" i="3"/>
  <c r="J350" i="3" s="1"/>
  <c r="I351" i="3"/>
  <c r="I350" i="3" s="1"/>
  <c r="L347" i="3"/>
  <c r="L346" i="3" s="1"/>
  <c r="K347" i="3"/>
  <c r="K346" i="3" s="1"/>
  <c r="J347" i="3"/>
  <c r="J346" i="3" s="1"/>
  <c r="I347" i="3"/>
  <c r="I346" i="3" s="1"/>
  <c r="L343" i="3"/>
  <c r="L342" i="3" s="1"/>
  <c r="K343" i="3"/>
  <c r="K342" i="3" s="1"/>
  <c r="J343" i="3"/>
  <c r="J342" i="3" s="1"/>
  <c r="I343" i="3"/>
  <c r="I342" i="3" s="1"/>
  <c r="L339" i="3"/>
  <c r="L338" i="3" s="1"/>
  <c r="K339" i="3"/>
  <c r="K338" i="3" s="1"/>
  <c r="J339" i="3"/>
  <c r="J338" i="3" s="1"/>
  <c r="I339" i="3"/>
  <c r="I338" i="3" s="1"/>
  <c r="L335" i="3"/>
  <c r="K335" i="3"/>
  <c r="J335" i="3"/>
  <c r="I335" i="3"/>
  <c r="L332" i="3"/>
  <c r="K332" i="3"/>
  <c r="J332" i="3"/>
  <c r="I332" i="3"/>
  <c r="L330" i="3"/>
  <c r="L329" i="3" s="1"/>
  <c r="K330" i="3"/>
  <c r="K329" i="3" s="1"/>
  <c r="K328" i="3" s="1"/>
  <c r="J330" i="3"/>
  <c r="J329" i="3" s="1"/>
  <c r="I330" i="3"/>
  <c r="I329" i="3" s="1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K306" i="3" s="1"/>
  <c r="J307" i="3"/>
  <c r="I307" i="3"/>
  <c r="L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K297" i="3" s="1"/>
  <c r="J298" i="3"/>
  <c r="I298" i="3"/>
  <c r="L297" i="3"/>
  <c r="L296" i="3" s="1"/>
  <c r="J297" i="3"/>
  <c r="J296" i="3" s="1"/>
  <c r="I297" i="3"/>
  <c r="I296" i="3" s="1"/>
  <c r="L292" i="3"/>
  <c r="K292" i="3"/>
  <c r="K291" i="3" s="1"/>
  <c r="J292" i="3"/>
  <c r="I292" i="3"/>
  <c r="L291" i="3"/>
  <c r="J291" i="3"/>
  <c r="I291" i="3"/>
  <c r="L289" i="3"/>
  <c r="K289" i="3"/>
  <c r="K288" i="3" s="1"/>
  <c r="J289" i="3"/>
  <c r="I289" i="3"/>
  <c r="L288" i="3"/>
  <c r="J288" i="3"/>
  <c r="I288" i="3"/>
  <c r="L286" i="3"/>
  <c r="K286" i="3"/>
  <c r="K285" i="3" s="1"/>
  <c r="J286" i="3"/>
  <c r="I286" i="3"/>
  <c r="L285" i="3"/>
  <c r="J285" i="3"/>
  <c r="I285" i="3"/>
  <c r="L282" i="3"/>
  <c r="K282" i="3"/>
  <c r="K281" i="3" s="1"/>
  <c r="J282" i="3"/>
  <c r="I282" i="3"/>
  <c r="L281" i="3"/>
  <c r="J281" i="3"/>
  <c r="I281" i="3"/>
  <c r="L278" i="3"/>
  <c r="K278" i="3"/>
  <c r="K277" i="3" s="1"/>
  <c r="J278" i="3"/>
  <c r="J277" i="3" s="1"/>
  <c r="I278" i="3"/>
  <c r="L277" i="3"/>
  <c r="I277" i="3"/>
  <c r="L274" i="3"/>
  <c r="K274" i="3"/>
  <c r="K273" i="3" s="1"/>
  <c r="J274" i="3"/>
  <c r="J273" i="3" s="1"/>
  <c r="I274" i="3"/>
  <c r="L273" i="3"/>
  <c r="I273" i="3"/>
  <c r="L270" i="3"/>
  <c r="K270" i="3"/>
  <c r="J270" i="3"/>
  <c r="I270" i="3"/>
  <c r="L267" i="3"/>
  <c r="K267" i="3"/>
  <c r="J267" i="3"/>
  <c r="I267" i="3"/>
  <c r="L265" i="3"/>
  <c r="K265" i="3"/>
  <c r="K264" i="3" s="1"/>
  <c r="J265" i="3"/>
  <c r="J264" i="3" s="1"/>
  <c r="I265" i="3"/>
  <c r="L264" i="3"/>
  <c r="L263" i="3" s="1"/>
  <c r="I264" i="3"/>
  <c r="I263" i="3" s="1"/>
  <c r="L260" i="3"/>
  <c r="L259" i="3" s="1"/>
  <c r="K260" i="3"/>
  <c r="J260" i="3"/>
  <c r="I260" i="3"/>
  <c r="I259" i="3" s="1"/>
  <c r="K259" i="3"/>
  <c r="J259" i="3"/>
  <c r="L257" i="3"/>
  <c r="L256" i="3" s="1"/>
  <c r="K257" i="3"/>
  <c r="K256" i="3" s="1"/>
  <c r="J257" i="3"/>
  <c r="I257" i="3"/>
  <c r="I256" i="3" s="1"/>
  <c r="J256" i="3"/>
  <c r="L254" i="3"/>
  <c r="L253" i="3" s="1"/>
  <c r="K254" i="3"/>
  <c r="J254" i="3"/>
  <c r="J253" i="3" s="1"/>
  <c r="I254" i="3"/>
  <c r="I253" i="3" s="1"/>
  <c r="K253" i="3"/>
  <c r="L250" i="3"/>
  <c r="L249" i="3" s="1"/>
  <c r="K250" i="3"/>
  <c r="K249" i="3" s="1"/>
  <c r="J250" i="3"/>
  <c r="J249" i="3" s="1"/>
  <c r="I250" i="3"/>
  <c r="I249" i="3" s="1"/>
  <c r="L246" i="3"/>
  <c r="L245" i="3" s="1"/>
  <c r="K246" i="3"/>
  <c r="J246" i="3"/>
  <c r="J245" i="3" s="1"/>
  <c r="I246" i="3"/>
  <c r="I245" i="3" s="1"/>
  <c r="K245" i="3"/>
  <c r="L242" i="3"/>
  <c r="L241" i="3" s="1"/>
  <c r="K242" i="3"/>
  <c r="J242" i="3"/>
  <c r="J241" i="3" s="1"/>
  <c r="I242" i="3"/>
  <c r="I241" i="3" s="1"/>
  <c r="K241" i="3"/>
  <c r="L238" i="3"/>
  <c r="K238" i="3"/>
  <c r="J238" i="3"/>
  <c r="I238" i="3"/>
  <c r="L235" i="3"/>
  <c r="K235" i="3"/>
  <c r="J235" i="3"/>
  <c r="I235" i="3"/>
  <c r="L233" i="3"/>
  <c r="L232" i="3" s="1"/>
  <c r="K233" i="3"/>
  <c r="J233" i="3"/>
  <c r="J232" i="3" s="1"/>
  <c r="J231" i="3" s="1"/>
  <c r="I233" i="3"/>
  <c r="I232" i="3" s="1"/>
  <c r="I231" i="3" s="1"/>
  <c r="I230" i="3" s="1"/>
  <c r="K232" i="3"/>
  <c r="L226" i="3"/>
  <c r="L225" i="3" s="1"/>
  <c r="L224" i="3" s="1"/>
  <c r="K226" i="3"/>
  <c r="J226" i="3"/>
  <c r="J225" i="3" s="1"/>
  <c r="J224" i="3" s="1"/>
  <c r="I226" i="3"/>
  <c r="I225" i="3" s="1"/>
  <c r="I224" i="3" s="1"/>
  <c r="K225" i="3"/>
  <c r="K224" i="3" s="1"/>
  <c r="L222" i="3"/>
  <c r="K222" i="3"/>
  <c r="K221" i="3" s="1"/>
  <c r="K220" i="3" s="1"/>
  <c r="J222" i="3"/>
  <c r="I222" i="3"/>
  <c r="L221" i="3"/>
  <c r="L220" i="3" s="1"/>
  <c r="J221" i="3"/>
  <c r="I221" i="3"/>
  <c r="I220" i="3" s="1"/>
  <c r="J220" i="3"/>
  <c r="L213" i="3"/>
  <c r="L212" i="3" s="1"/>
  <c r="K213" i="3"/>
  <c r="J213" i="3"/>
  <c r="J212" i="3" s="1"/>
  <c r="I213" i="3"/>
  <c r="I212" i="3" s="1"/>
  <c r="K212" i="3"/>
  <c r="L210" i="3"/>
  <c r="L209" i="3" s="1"/>
  <c r="K210" i="3"/>
  <c r="J210" i="3"/>
  <c r="J209" i="3" s="1"/>
  <c r="J208" i="3" s="1"/>
  <c r="I210" i="3"/>
  <c r="I209" i="3" s="1"/>
  <c r="I208" i="3" s="1"/>
  <c r="K209" i="3"/>
  <c r="K208" i="3" s="1"/>
  <c r="L203" i="3"/>
  <c r="K203" i="3"/>
  <c r="K202" i="3" s="1"/>
  <c r="K201" i="3" s="1"/>
  <c r="J203" i="3"/>
  <c r="I203" i="3"/>
  <c r="L202" i="3"/>
  <c r="L201" i="3" s="1"/>
  <c r="J202" i="3"/>
  <c r="I202" i="3"/>
  <c r="I201" i="3" s="1"/>
  <c r="J201" i="3"/>
  <c r="L199" i="3"/>
  <c r="L198" i="3" s="1"/>
  <c r="K199" i="3"/>
  <c r="J199" i="3"/>
  <c r="I199" i="3"/>
  <c r="I198" i="3" s="1"/>
  <c r="K198" i="3"/>
  <c r="J198" i="3"/>
  <c r="L194" i="3"/>
  <c r="L193" i="3" s="1"/>
  <c r="K194" i="3"/>
  <c r="J194" i="3"/>
  <c r="J193" i="3" s="1"/>
  <c r="I194" i="3"/>
  <c r="I193" i="3" s="1"/>
  <c r="K193" i="3"/>
  <c r="P188" i="3"/>
  <c r="O188" i="3"/>
  <c r="N188" i="3"/>
  <c r="M188" i="3"/>
  <c r="L188" i="3"/>
  <c r="K188" i="3"/>
  <c r="K187" i="3" s="1"/>
  <c r="J188" i="3"/>
  <c r="I188" i="3"/>
  <c r="L187" i="3"/>
  <c r="J187" i="3"/>
  <c r="I187" i="3"/>
  <c r="L183" i="3"/>
  <c r="K183" i="3"/>
  <c r="K182" i="3" s="1"/>
  <c r="J183" i="3"/>
  <c r="J182" i="3" s="1"/>
  <c r="J178" i="3" s="1"/>
  <c r="I183" i="3"/>
  <c r="L182" i="3"/>
  <c r="I182" i="3"/>
  <c r="L180" i="3"/>
  <c r="K180" i="3"/>
  <c r="K179" i="3" s="1"/>
  <c r="J180" i="3"/>
  <c r="I180" i="3"/>
  <c r="L179" i="3"/>
  <c r="J179" i="3"/>
  <c r="I179" i="3"/>
  <c r="L172" i="3"/>
  <c r="L171" i="3" s="1"/>
  <c r="K172" i="3"/>
  <c r="J172" i="3"/>
  <c r="J171" i="3" s="1"/>
  <c r="I172" i="3"/>
  <c r="I171" i="3" s="1"/>
  <c r="K171" i="3"/>
  <c r="L167" i="3"/>
  <c r="L166" i="3" s="1"/>
  <c r="K167" i="3"/>
  <c r="J167" i="3"/>
  <c r="J166" i="3" s="1"/>
  <c r="I167" i="3"/>
  <c r="I166" i="3" s="1"/>
  <c r="K166" i="3"/>
  <c r="K165" i="3" s="1"/>
  <c r="L163" i="3"/>
  <c r="K163" i="3"/>
  <c r="K162" i="3" s="1"/>
  <c r="K161" i="3" s="1"/>
  <c r="K160" i="3" s="1"/>
  <c r="J163" i="3"/>
  <c r="I163" i="3"/>
  <c r="L162" i="3"/>
  <c r="L161" i="3" s="1"/>
  <c r="J162" i="3"/>
  <c r="J161" i="3" s="1"/>
  <c r="I162" i="3"/>
  <c r="I161" i="3" s="1"/>
  <c r="L158" i="3"/>
  <c r="K158" i="3"/>
  <c r="K157" i="3" s="1"/>
  <c r="J158" i="3"/>
  <c r="I158" i="3"/>
  <c r="L157" i="3"/>
  <c r="J157" i="3"/>
  <c r="I157" i="3"/>
  <c r="L153" i="3"/>
  <c r="K153" i="3"/>
  <c r="K152" i="3" s="1"/>
  <c r="J153" i="3"/>
  <c r="I153" i="3"/>
  <c r="L152" i="3"/>
  <c r="L151" i="3" s="1"/>
  <c r="L150" i="3" s="1"/>
  <c r="J152" i="3"/>
  <c r="J151" i="3" s="1"/>
  <c r="J150" i="3" s="1"/>
  <c r="I152" i="3"/>
  <c r="I151" i="3" s="1"/>
  <c r="I150" i="3" s="1"/>
  <c r="L147" i="3"/>
  <c r="K147" i="3"/>
  <c r="K146" i="3" s="1"/>
  <c r="K145" i="3" s="1"/>
  <c r="J147" i="3"/>
  <c r="J146" i="3" s="1"/>
  <c r="J145" i="3" s="1"/>
  <c r="I147" i="3"/>
  <c r="L146" i="3"/>
  <c r="L145" i="3" s="1"/>
  <c r="I146" i="3"/>
  <c r="I145" i="3" s="1"/>
  <c r="L143" i="3"/>
  <c r="L142" i="3" s="1"/>
  <c r="K143" i="3"/>
  <c r="J143" i="3"/>
  <c r="I143" i="3"/>
  <c r="I142" i="3" s="1"/>
  <c r="K142" i="3"/>
  <c r="J142" i="3"/>
  <c r="L139" i="3"/>
  <c r="L138" i="3" s="1"/>
  <c r="L137" i="3" s="1"/>
  <c r="K139" i="3"/>
  <c r="J139" i="3"/>
  <c r="J138" i="3" s="1"/>
  <c r="J137" i="3" s="1"/>
  <c r="I139" i="3"/>
  <c r="I138" i="3" s="1"/>
  <c r="I137" i="3" s="1"/>
  <c r="K138" i="3"/>
  <c r="K137" i="3" s="1"/>
  <c r="L134" i="3"/>
  <c r="L133" i="3" s="1"/>
  <c r="L132" i="3" s="1"/>
  <c r="K134" i="3"/>
  <c r="K133" i="3" s="1"/>
  <c r="K132" i="3" s="1"/>
  <c r="J134" i="3"/>
  <c r="J133" i="3" s="1"/>
  <c r="J132" i="3" s="1"/>
  <c r="J131" i="3" s="1"/>
  <c r="I134" i="3"/>
  <c r="I133" i="3"/>
  <c r="I132" i="3" s="1"/>
  <c r="I131" i="3" s="1"/>
  <c r="L129" i="3"/>
  <c r="L128" i="3" s="1"/>
  <c r="L127" i="3" s="1"/>
  <c r="K129" i="3"/>
  <c r="K128" i="3" s="1"/>
  <c r="K127" i="3" s="1"/>
  <c r="J129" i="3"/>
  <c r="I129" i="3"/>
  <c r="J128" i="3"/>
  <c r="I128" i="3"/>
  <c r="I127" i="3" s="1"/>
  <c r="J127" i="3"/>
  <c r="L125" i="3"/>
  <c r="K125" i="3"/>
  <c r="J125" i="3"/>
  <c r="J124" i="3" s="1"/>
  <c r="J123" i="3" s="1"/>
  <c r="I125" i="3"/>
  <c r="I124" i="3" s="1"/>
  <c r="I123" i="3" s="1"/>
  <c r="L124" i="3"/>
  <c r="L123" i="3" s="1"/>
  <c r="K124" i="3"/>
  <c r="K123" i="3" s="1"/>
  <c r="L121" i="3"/>
  <c r="L120" i="3" s="1"/>
  <c r="L119" i="3" s="1"/>
  <c r="K121" i="3"/>
  <c r="K120" i="3" s="1"/>
  <c r="K119" i="3" s="1"/>
  <c r="J121" i="3"/>
  <c r="I121" i="3"/>
  <c r="J120" i="3"/>
  <c r="J119" i="3" s="1"/>
  <c r="I120" i="3"/>
  <c r="I119" i="3" s="1"/>
  <c r="L117" i="3"/>
  <c r="K117" i="3"/>
  <c r="J117" i="3"/>
  <c r="I117" i="3"/>
  <c r="I116" i="3" s="1"/>
  <c r="I115" i="3" s="1"/>
  <c r="L116" i="3"/>
  <c r="L115" i="3" s="1"/>
  <c r="K116" i="3"/>
  <c r="K115" i="3" s="1"/>
  <c r="J116" i="3"/>
  <c r="J115" i="3" s="1"/>
  <c r="L112" i="3"/>
  <c r="L111" i="3" s="1"/>
  <c r="L110" i="3" s="1"/>
  <c r="K112" i="3"/>
  <c r="K111" i="3" s="1"/>
  <c r="K110" i="3" s="1"/>
  <c r="J112" i="3"/>
  <c r="J111" i="3" s="1"/>
  <c r="J110" i="3" s="1"/>
  <c r="I112" i="3"/>
  <c r="I111" i="3"/>
  <c r="I110" i="3" s="1"/>
  <c r="L106" i="3"/>
  <c r="L105" i="3" s="1"/>
  <c r="K106" i="3"/>
  <c r="K105" i="3" s="1"/>
  <c r="J106" i="3"/>
  <c r="J105" i="3" s="1"/>
  <c r="I106" i="3"/>
  <c r="I105" i="3"/>
  <c r="L102" i="3"/>
  <c r="L101" i="3" s="1"/>
  <c r="L100" i="3" s="1"/>
  <c r="K102" i="3"/>
  <c r="K101" i="3" s="1"/>
  <c r="K100" i="3" s="1"/>
  <c r="J102" i="3"/>
  <c r="J101" i="3" s="1"/>
  <c r="J100" i="3" s="1"/>
  <c r="I102" i="3"/>
  <c r="I101" i="3"/>
  <c r="I100" i="3" s="1"/>
  <c r="L97" i="3"/>
  <c r="K97" i="3"/>
  <c r="J97" i="3"/>
  <c r="I97" i="3"/>
  <c r="I96" i="3" s="1"/>
  <c r="I95" i="3" s="1"/>
  <c r="L96" i="3"/>
  <c r="L95" i="3" s="1"/>
  <c r="K96" i="3"/>
  <c r="K95" i="3" s="1"/>
  <c r="J96" i="3"/>
  <c r="J95" i="3" s="1"/>
  <c r="L92" i="3"/>
  <c r="L91" i="3" s="1"/>
  <c r="L90" i="3" s="1"/>
  <c r="K92" i="3"/>
  <c r="K91" i="3" s="1"/>
  <c r="K90" i="3" s="1"/>
  <c r="J92" i="3"/>
  <c r="J91" i="3" s="1"/>
  <c r="J90" i="3" s="1"/>
  <c r="I92" i="3"/>
  <c r="I91" i="3"/>
  <c r="I90" i="3" s="1"/>
  <c r="I89" i="3" s="1"/>
  <c r="L85" i="3"/>
  <c r="L84" i="3" s="1"/>
  <c r="L83" i="3" s="1"/>
  <c r="L82" i="3" s="1"/>
  <c r="K85" i="3"/>
  <c r="K84" i="3" s="1"/>
  <c r="K83" i="3" s="1"/>
  <c r="K82" i="3" s="1"/>
  <c r="J85" i="3"/>
  <c r="J84" i="3" s="1"/>
  <c r="J83" i="3" s="1"/>
  <c r="J82" i="3" s="1"/>
  <c r="I85" i="3"/>
  <c r="I84" i="3"/>
  <c r="I83" i="3" s="1"/>
  <c r="I82" i="3" s="1"/>
  <c r="L80" i="3"/>
  <c r="L79" i="3" s="1"/>
  <c r="L78" i="3" s="1"/>
  <c r="K80" i="3"/>
  <c r="K79" i="3" s="1"/>
  <c r="K78" i="3" s="1"/>
  <c r="J80" i="3"/>
  <c r="J79" i="3" s="1"/>
  <c r="J78" i="3" s="1"/>
  <c r="I80" i="3"/>
  <c r="I79" i="3"/>
  <c r="I78" i="3" s="1"/>
  <c r="L74" i="3"/>
  <c r="K74" i="3"/>
  <c r="J74" i="3"/>
  <c r="J73" i="3" s="1"/>
  <c r="I74" i="3"/>
  <c r="I73" i="3" s="1"/>
  <c r="L73" i="3"/>
  <c r="K73" i="3"/>
  <c r="L69" i="3"/>
  <c r="K69" i="3"/>
  <c r="J69" i="3"/>
  <c r="J68" i="3" s="1"/>
  <c r="I69" i="3"/>
  <c r="I68" i="3" s="1"/>
  <c r="L68" i="3"/>
  <c r="K68" i="3"/>
  <c r="L64" i="3"/>
  <c r="K64" i="3"/>
  <c r="J64" i="3"/>
  <c r="J63" i="3" s="1"/>
  <c r="I64" i="3"/>
  <c r="I63" i="3" s="1"/>
  <c r="I62" i="3" s="1"/>
  <c r="I61" i="3" s="1"/>
  <c r="L63" i="3"/>
  <c r="L62" i="3" s="1"/>
  <c r="L61" i="3" s="1"/>
  <c r="K63" i="3"/>
  <c r="K62" i="3" s="1"/>
  <c r="K61" i="3" s="1"/>
  <c r="L45" i="3"/>
  <c r="K45" i="3"/>
  <c r="J45" i="3"/>
  <c r="J44" i="3" s="1"/>
  <c r="J43" i="3" s="1"/>
  <c r="J42" i="3" s="1"/>
  <c r="I45" i="3"/>
  <c r="I44" i="3" s="1"/>
  <c r="I43" i="3" s="1"/>
  <c r="I42" i="3" s="1"/>
  <c r="L44" i="3"/>
  <c r="L43" i="3" s="1"/>
  <c r="L42" i="3" s="1"/>
  <c r="K44" i="3"/>
  <c r="K43" i="3" s="1"/>
  <c r="K42" i="3" s="1"/>
  <c r="L40" i="3"/>
  <c r="K40" i="3"/>
  <c r="J40" i="3"/>
  <c r="J39" i="3" s="1"/>
  <c r="J38" i="3" s="1"/>
  <c r="I40" i="3"/>
  <c r="I39" i="3" s="1"/>
  <c r="I38" i="3" s="1"/>
  <c r="L39" i="3"/>
  <c r="L38" i="3" s="1"/>
  <c r="K39" i="3"/>
  <c r="K38" i="3" s="1"/>
  <c r="L36" i="3"/>
  <c r="K36" i="3"/>
  <c r="J36" i="3"/>
  <c r="I36" i="3"/>
  <c r="L34" i="3"/>
  <c r="K34" i="3"/>
  <c r="J34" i="3"/>
  <c r="J33" i="3" s="1"/>
  <c r="J32" i="3" s="1"/>
  <c r="J31" i="3" s="1"/>
  <c r="I34" i="3"/>
  <c r="I33" i="3" s="1"/>
  <c r="I32" i="3" s="1"/>
  <c r="L33" i="3"/>
  <c r="L32" i="3" s="1"/>
  <c r="K33" i="3"/>
  <c r="K32" i="3" s="1"/>
  <c r="K31" i="3" s="1"/>
  <c r="L357" i="2"/>
  <c r="K357" i="2"/>
  <c r="K356" i="2" s="1"/>
  <c r="J357" i="2"/>
  <c r="J356" i="2" s="1"/>
  <c r="I357" i="2"/>
  <c r="I356" i="2" s="1"/>
  <c r="L356" i="2"/>
  <c r="L354" i="2"/>
  <c r="K354" i="2"/>
  <c r="K353" i="2" s="1"/>
  <c r="J354" i="2"/>
  <c r="J353" i="2" s="1"/>
  <c r="I354" i="2"/>
  <c r="I353" i="2" s="1"/>
  <c r="L353" i="2"/>
  <c r="L351" i="2"/>
  <c r="K351" i="2"/>
  <c r="K350" i="2" s="1"/>
  <c r="J351" i="2"/>
  <c r="J350" i="2" s="1"/>
  <c r="I351" i="2"/>
  <c r="I350" i="2" s="1"/>
  <c r="L350" i="2"/>
  <c r="L347" i="2"/>
  <c r="K347" i="2"/>
  <c r="K346" i="2" s="1"/>
  <c r="J347" i="2"/>
  <c r="J346" i="2" s="1"/>
  <c r="I347" i="2"/>
  <c r="I346" i="2" s="1"/>
  <c r="L346" i="2"/>
  <c r="L343" i="2"/>
  <c r="K343" i="2"/>
  <c r="K342" i="2" s="1"/>
  <c r="J343" i="2"/>
  <c r="J342" i="2" s="1"/>
  <c r="I343" i="2"/>
  <c r="I342" i="2" s="1"/>
  <c r="L342" i="2"/>
  <c r="L339" i="2"/>
  <c r="K339" i="2"/>
  <c r="K338" i="2" s="1"/>
  <c r="J339" i="2"/>
  <c r="J338" i="2" s="1"/>
  <c r="I339" i="2"/>
  <c r="I338" i="2" s="1"/>
  <c r="L338" i="2"/>
  <c r="L335" i="2"/>
  <c r="K335" i="2"/>
  <c r="J335" i="2"/>
  <c r="I335" i="2"/>
  <c r="L332" i="2"/>
  <c r="K332" i="2"/>
  <c r="J332" i="2"/>
  <c r="I332" i="2"/>
  <c r="L330" i="2"/>
  <c r="K330" i="2"/>
  <c r="K329" i="2" s="1"/>
  <c r="K328" i="2" s="1"/>
  <c r="J330" i="2"/>
  <c r="J329" i="2" s="1"/>
  <c r="I330" i="2"/>
  <c r="I329" i="2" s="1"/>
  <c r="L329" i="2"/>
  <c r="L328" i="2" s="1"/>
  <c r="L325" i="2"/>
  <c r="L324" i="2" s="1"/>
  <c r="K325" i="2"/>
  <c r="J325" i="2"/>
  <c r="I325" i="2"/>
  <c r="K324" i="2"/>
  <c r="J324" i="2"/>
  <c r="I324" i="2"/>
  <c r="L322" i="2"/>
  <c r="L321" i="2" s="1"/>
  <c r="K322" i="2"/>
  <c r="J322" i="2"/>
  <c r="I322" i="2"/>
  <c r="K321" i="2"/>
  <c r="J321" i="2"/>
  <c r="I321" i="2"/>
  <c r="L319" i="2"/>
  <c r="L318" i="2" s="1"/>
  <c r="K319" i="2"/>
  <c r="J319" i="2"/>
  <c r="I319" i="2"/>
  <c r="K318" i="2"/>
  <c r="J318" i="2"/>
  <c r="I318" i="2"/>
  <c r="L315" i="2"/>
  <c r="L314" i="2" s="1"/>
  <c r="K315" i="2"/>
  <c r="J315" i="2"/>
  <c r="I315" i="2"/>
  <c r="K314" i="2"/>
  <c r="J314" i="2"/>
  <c r="I314" i="2"/>
  <c r="L311" i="2"/>
  <c r="L310" i="2" s="1"/>
  <c r="K311" i="2"/>
  <c r="J311" i="2"/>
  <c r="I311" i="2"/>
  <c r="K310" i="2"/>
  <c r="J310" i="2"/>
  <c r="I310" i="2"/>
  <c r="L307" i="2"/>
  <c r="L306" i="2" s="1"/>
  <c r="K307" i="2"/>
  <c r="J307" i="2"/>
  <c r="I307" i="2"/>
  <c r="K306" i="2"/>
  <c r="J306" i="2"/>
  <c r="I306" i="2"/>
  <c r="L303" i="2"/>
  <c r="K303" i="2"/>
  <c r="J303" i="2"/>
  <c r="I303" i="2"/>
  <c r="L300" i="2"/>
  <c r="K300" i="2"/>
  <c r="J300" i="2"/>
  <c r="I300" i="2"/>
  <c r="L298" i="2"/>
  <c r="L297" i="2" s="1"/>
  <c r="K298" i="2"/>
  <c r="J298" i="2"/>
  <c r="I298" i="2"/>
  <c r="K297" i="2"/>
  <c r="K296" i="2" s="1"/>
  <c r="J297" i="2"/>
  <c r="J296" i="2" s="1"/>
  <c r="I297" i="2"/>
  <c r="I296" i="2" s="1"/>
  <c r="L292" i="2"/>
  <c r="L291" i="2" s="1"/>
  <c r="K292" i="2"/>
  <c r="J292" i="2"/>
  <c r="I292" i="2"/>
  <c r="K291" i="2"/>
  <c r="J291" i="2"/>
  <c r="I291" i="2"/>
  <c r="L289" i="2"/>
  <c r="L288" i="2" s="1"/>
  <c r="K289" i="2"/>
  <c r="J289" i="2"/>
  <c r="I289" i="2"/>
  <c r="K288" i="2"/>
  <c r="J288" i="2"/>
  <c r="I288" i="2"/>
  <c r="L286" i="2"/>
  <c r="L285" i="2" s="1"/>
  <c r="K286" i="2"/>
  <c r="J286" i="2"/>
  <c r="I286" i="2"/>
  <c r="K285" i="2"/>
  <c r="J285" i="2"/>
  <c r="I285" i="2"/>
  <c r="L282" i="2"/>
  <c r="L281" i="2" s="1"/>
  <c r="K282" i="2"/>
  <c r="J282" i="2"/>
  <c r="I282" i="2"/>
  <c r="K281" i="2"/>
  <c r="J281" i="2"/>
  <c r="I281" i="2"/>
  <c r="L278" i="2"/>
  <c r="L277" i="2" s="1"/>
  <c r="K278" i="2"/>
  <c r="J278" i="2"/>
  <c r="I278" i="2"/>
  <c r="K277" i="2"/>
  <c r="J277" i="2"/>
  <c r="I277" i="2"/>
  <c r="L274" i="2"/>
  <c r="L273" i="2" s="1"/>
  <c r="K274" i="2"/>
  <c r="J274" i="2"/>
  <c r="J273" i="2" s="1"/>
  <c r="I274" i="2"/>
  <c r="K273" i="2"/>
  <c r="I273" i="2"/>
  <c r="L270" i="2"/>
  <c r="K270" i="2"/>
  <c r="J270" i="2"/>
  <c r="I270" i="2"/>
  <c r="L267" i="2"/>
  <c r="K267" i="2"/>
  <c r="J267" i="2"/>
  <c r="I267" i="2"/>
  <c r="L265" i="2"/>
  <c r="L264" i="2" s="1"/>
  <c r="K265" i="2"/>
  <c r="J265" i="2"/>
  <c r="J264" i="2" s="1"/>
  <c r="J263" i="2" s="1"/>
  <c r="I265" i="2"/>
  <c r="I264" i="2" s="1"/>
  <c r="I263" i="2" s="1"/>
  <c r="K264" i="2"/>
  <c r="K263" i="2" s="1"/>
  <c r="L260" i="2"/>
  <c r="K260" i="2"/>
  <c r="K259" i="2" s="1"/>
  <c r="J260" i="2"/>
  <c r="I260" i="2"/>
  <c r="I259" i="2" s="1"/>
  <c r="L259" i="2"/>
  <c r="J259" i="2"/>
  <c r="L257" i="2"/>
  <c r="K257" i="2"/>
  <c r="K256" i="2" s="1"/>
  <c r="J257" i="2"/>
  <c r="I257" i="2"/>
  <c r="I256" i="2" s="1"/>
  <c r="L256" i="2"/>
  <c r="J256" i="2"/>
  <c r="L254" i="2"/>
  <c r="K254" i="2"/>
  <c r="K253" i="2" s="1"/>
  <c r="J254" i="2"/>
  <c r="I254" i="2"/>
  <c r="I253" i="2" s="1"/>
  <c r="L253" i="2"/>
  <c r="J253" i="2"/>
  <c r="L250" i="2"/>
  <c r="K250" i="2"/>
  <c r="K249" i="2" s="1"/>
  <c r="J250" i="2"/>
  <c r="I250" i="2"/>
  <c r="I249" i="2" s="1"/>
  <c r="L249" i="2"/>
  <c r="J249" i="2"/>
  <c r="L246" i="2"/>
  <c r="K246" i="2"/>
  <c r="K245" i="2" s="1"/>
  <c r="J246" i="2"/>
  <c r="I246" i="2"/>
  <c r="I245" i="2" s="1"/>
  <c r="L245" i="2"/>
  <c r="J245" i="2"/>
  <c r="L242" i="2"/>
  <c r="K242" i="2"/>
  <c r="K241" i="2" s="1"/>
  <c r="J242" i="2"/>
  <c r="I242" i="2"/>
  <c r="I241" i="2" s="1"/>
  <c r="L241" i="2"/>
  <c r="J241" i="2"/>
  <c r="L238" i="2"/>
  <c r="K238" i="2"/>
  <c r="J238" i="2"/>
  <c r="I238" i="2"/>
  <c r="L235" i="2"/>
  <c r="K235" i="2"/>
  <c r="J235" i="2"/>
  <c r="I235" i="2"/>
  <c r="L233" i="2"/>
  <c r="K233" i="2"/>
  <c r="K232" i="2" s="1"/>
  <c r="K231" i="2" s="1"/>
  <c r="K230" i="2" s="1"/>
  <c r="J233" i="2"/>
  <c r="I233" i="2"/>
  <c r="I232" i="2" s="1"/>
  <c r="L232" i="2"/>
  <c r="L231" i="2" s="1"/>
  <c r="J232" i="2"/>
  <c r="J231" i="2" s="1"/>
  <c r="L226" i="2"/>
  <c r="K226" i="2"/>
  <c r="K225" i="2" s="1"/>
  <c r="K224" i="2" s="1"/>
  <c r="J226" i="2"/>
  <c r="I226" i="2"/>
  <c r="I225" i="2" s="1"/>
  <c r="I224" i="2" s="1"/>
  <c r="L225" i="2"/>
  <c r="L224" i="2" s="1"/>
  <c r="J225" i="2"/>
  <c r="J224" i="2" s="1"/>
  <c r="L222" i="2"/>
  <c r="L221" i="2" s="1"/>
  <c r="L220" i="2" s="1"/>
  <c r="K222" i="2"/>
  <c r="J222" i="2"/>
  <c r="J221" i="2" s="1"/>
  <c r="J220" i="2" s="1"/>
  <c r="I222" i="2"/>
  <c r="K221" i="2"/>
  <c r="K220" i="2" s="1"/>
  <c r="I221" i="2"/>
  <c r="I220" i="2" s="1"/>
  <c r="L213" i="2"/>
  <c r="K213" i="2"/>
  <c r="K212" i="2" s="1"/>
  <c r="J213" i="2"/>
  <c r="I213" i="2"/>
  <c r="I212" i="2" s="1"/>
  <c r="L212" i="2"/>
  <c r="J212" i="2"/>
  <c r="L210" i="2"/>
  <c r="K210" i="2"/>
  <c r="K209" i="2" s="1"/>
  <c r="K208" i="2" s="1"/>
  <c r="J210" i="2"/>
  <c r="I210" i="2"/>
  <c r="I209" i="2" s="1"/>
  <c r="L209" i="2"/>
  <c r="L208" i="2" s="1"/>
  <c r="J209" i="2"/>
  <c r="J208" i="2" s="1"/>
  <c r="L203" i="2"/>
  <c r="L202" i="2" s="1"/>
  <c r="L201" i="2" s="1"/>
  <c r="K203" i="2"/>
  <c r="J203" i="2"/>
  <c r="J202" i="2" s="1"/>
  <c r="J201" i="2" s="1"/>
  <c r="I203" i="2"/>
  <c r="K202" i="2"/>
  <c r="K201" i="2" s="1"/>
  <c r="I202" i="2"/>
  <c r="I201" i="2" s="1"/>
  <c r="L199" i="2"/>
  <c r="K199" i="2"/>
  <c r="K198" i="2" s="1"/>
  <c r="J199" i="2"/>
  <c r="I199" i="2"/>
  <c r="I198" i="2" s="1"/>
  <c r="L198" i="2"/>
  <c r="J198" i="2"/>
  <c r="L194" i="2"/>
  <c r="K194" i="2"/>
  <c r="K193" i="2" s="1"/>
  <c r="J194" i="2"/>
  <c r="I194" i="2"/>
  <c r="I193" i="2" s="1"/>
  <c r="L193" i="2"/>
  <c r="J193" i="2"/>
  <c r="P188" i="2"/>
  <c r="O188" i="2"/>
  <c r="N188" i="2"/>
  <c r="M188" i="2"/>
  <c r="L188" i="2"/>
  <c r="L187" i="2" s="1"/>
  <c r="K188" i="2"/>
  <c r="J188" i="2"/>
  <c r="I188" i="2"/>
  <c r="K187" i="2"/>
  <c r="J187" i="2"/>
  <c r="I187" i="2"/>
  <c r="L183" i="2"/>
  <c r="L182" i="2" s="1"/>
  <c r="K183" i="2"/>
  <c r="J183" i="2"/>
  <c r="J182" i="2" s="1"/>
  <c r="I183" i="2"/>
  <c r="K182" i="2"/>
  <c r="I182" i="2"/>
  <c r="L180" i="2"/>
  <c r="L179" i="2" s="1"/>
  <c r="L178" i="2" s="1"/>
  <c r="L177" i="2" s="1"/>
  <c r="K180" i="2"/>
  <c r="J180" i="2"/>
  <c r="J179" i="2" s="1"/>
  <c r="I180" i="2"/>
  <c r="K179" i="2"/>
  <c r="K178" i="2" s="1"/>
  <c r="I179" i="2"/>
  <c r="L172" i="2"/>
  <c r="K172" i="2"/>
  <c r="K171" i="2" s="1"/>
  <c r="J172" i="2"/>
  <c r="J171" i="2" s="1"/>
  <c r="I172" i="2"/>
  <c r="I171" i="2" s="1"/>
  <c r="L171" i="2"/>
  <c r="L167" i="2"/>
  <c r="K167" i="2"/>
  <c r="K166" i="2" s="1"/>
  <c r="K165" i="2" s="1"/>
  <c r="J167" i="2"/>
  <c r="J166" i="2" s="1"/>
  <c r="I167" i="2"/>
  <c r="I166" i="2" s="1"/>
  <c r="I165" i="2" s="1"/>
  <c r="L166" i="2"/>
  <c r="L165" i="2" s="1"/>
  <c r="L163" i="2"/>
  <c r="L162" i="2" s="1"/>
  <c r="L161" i="2" s="1"/>
  <c r="L160" i="2" s="1"/>
  <c r="K163" i="2"/>
  <c r="J163" i="2"/>
  <c r="I163" i="2"/>
  <c r="K162" i="2"/>
  <c r="K161" i="2" s="1"/>
  <c r="K160" i="2" s="1"/>
  <c r="J162" i="2"/>
  <c r="J161" i="2" s="1"/>
  <c r="I162" i="2"/>
  <c r="I161" i="2" s="1"/>
  <c r="I160" i="2" s="1"/>
  <c r="L158" i="2"/>
  <c r="L157" i="2" s="1"/>
  <c r="K158" i="2"/>
  <c r="J158" i="2"/>
  <c r="I158" i="2"/>
  <c r="K157" i="2"/>
  <c r="J157" i="2"/>
  <c r="I157" i="2"/>
  <c r="L153" i="2"/>
  <c r="L152" i="2" s="1"/>
  <c r="L151" i="2" s="1"/>
  <c r="L150" i="2" s="1"/>
  <c r="K153" i="2"/>
  <c r="J153" i="2"/>
  <c r="I153" i="2"/>
  <c r="K152" i="2"/>
  <c r="K151" i="2" s="1"/>
  <c r="K150" i="2" s="1"/>
  <c r="J152" i="2"/>
  <c r="J151" i="2" s="1"/>
  <c r="J150" i="2" s="1"/>
  <c r="I152" i="2"/>
  <c r="I151" i="2" s="1"/>
  <c r="I150" i="2" s="1"/>
  <c r="L147" i="2"/>
  <c r="L146" i="2" s="1"/>
  <c r="L145" i="2" s="1"/>
  <c r="K147" i="2"/>
  <c r="J147" i="2"/>
  <c r="I147" i="2"/>
  <c r="I146" i="2" s="1"/>
  <c r="I145" i="2" s="1"/>
  <c r="K146" i="2"/>
  <c r="K145" i="2" s="1"/>
  <c r="J146" i="2"/>
  <c r="J145" i="2" s="1"/>
  <c r="L143" i="2"/>
  <c r="K143" i="2"/>
  <c r="K142" i="2" s="1"/>
  <c r="J143" i="2"/>
  <c r="J142" i="2" s="1"/>
  <c r="I143" i="2"/>
  <c r="L142" i="2"/>
  <c r="I142" i="2"/>
  <c r="L139" i="2"/>
  <c r="K139" i="2"/>
  <c r="K138" i="2" s="1"/>
  <c r="K137" i="2" s="1"/>
  <c r="J139" i="2"/>
  <c r="J138" i="2" s="1"/>
  <c r="J137" i="2" s="1"/>
  <c r="I139" i="2"/>
  <c r="L138" i="2"/>
  <c r="L137" i="2" s="1"/>
  <c r="I138" i="2"/>
  <c r="I137" i="2" s="1"/>
  <c r="L134" i="2"/>
  <c r="L133" i="2" s="1"/>
  <c r="L132" i="2" s="1"/>
  <c r="L131" i="2" s="1"/>
  <c r="K134" i="2"/>
  <c r="J134" i="2"/>
  <c r="I134" i="2"/>
  <c r="I133" i="2" s="1"/>
  <c r="I132" i="2" s="1"/>
  <c r="K133" i="2"/>
  <c r="K132" i="2" s="1"/>
  <c r="K131" i="2" s="1"/>
  <c r="J133" i="2"/>
  <c r="J132" i="2" s="1"/>
  <c r="J131" i="2" s="1"/>
  <c r="L129" i="2"/>
  <c r="L128" i="2" s="1"/>
  <c r="L127" i="2" s="1"/>
  <c r="K129" i="2"/>
  <c r="J129" i="2"/>
  <c r="I129" i="2"/>
  <c r="I128" i="2" s="1"/>
  <c r="I127" i="2" s="1"/>
  <c r="K128" i="2"/>
  <c r="K127" i="2" s="1"/>
  <c r="J128" i="2"/>
  <c r="J127" i="2" s="1"/>
  <c r="L125" i="2"/>
  <c r="K125" i="2"/>
  <c r="K124" i="2" s="1"/>
  <c r="K123" i="2" s="1"/>
  <c r="J125" i="2"/>
  <c r="J124" i="2" s="1"/>
  <c r="J123" i="2" s="1"/>
  <c r="I125" i="2"/>
  <c r="I124" i="2" s="1"/>
  <c r="I123" i="2" s="1"/>
  <c r="L124" i="2"/>
  <c r="L123" i="2" s="1"/>
  <c r="L121" i="2"/>
  <c r="L120" i="2" s="1"/>
  <c r="L119" i="2" s="1"/>
  <c r="K121" i="2"/>
  <c r="J121" i="2"/>
  <c r="I121" i="2"/>
  <c r="K120" i="2"/>
  <c r="K119" i="2" s="1"/>
  <c r="J120" i="2"/>
  <c r="J119" i="2" s="1"/>
  <c r="I120" i="2"/>
  <c r="I119" i="2" s="1"/>
  <c r="L117" i="2"/>
  <c r="K117" i="2"/>
  <c r="K116" i="2" s="1"/>
  <c r="K115" i="2" s="1"/>
  <c r="J117" i="2"/>
  <c r="J116" i="2" s="1"/>
  <c r="J115" i="2" s="1"/>
  <c r="I117" i="2"/>
  <c r="I116" i="2" s="1"/>
  <c r="I115" i="2" s="1"/>
  <c r="L116" i="2"/>
  <c r="L115" i="2" s="1"/>
  <c r="L112" i="2"/>
  <c r="L111" i="2" s="1"/>
  <c r="L110" i="2" s="1"/>
  <c r="K112" i="2"/>
  <c r="J112" i="2"/>
  <c r="I112" i="2"/>
  <c r="K111" i="2"/>
  <c r="K110" i="2" s="1"/>
  <c r="K109" i="2" s="1"/>
  <c r="J111" i="2"/>
  <c r="J110" i="2" s="1"/>
  <c r="I111" i="2"/>
  <c r="I110" i="2" s="1"/>
  <c r="L106" i="2"/>
  <c r="L105" i="2" s="1"/>
  <c r="K106" i="2"/>
  <c r="J106" i="2"/>
  <c r="I106" i="2"/>
  <c r="I105" i="2" s="1"/>
  <c r="K105" i="2"/>
  <c r="J105" i="2"/>
  <c r="L102" i="2"/>
  <c r="L101" i="2" s="1"/>
  <c r="L100" i="2" s="1"/>
  <c r="K102" i="2"/>
  <c r="J102" i="2"/>
  <c r="I102" i="2"/>
  <c r="I101" i="2" s="1"/>
  <c r="I100" i="2" s="1"/>
  <c r="K101" i="2"/>
  <c r="K100" i="2" s="1"/>
  <c r="J101" i="2"/>
  <c r="J100" i="2" s="1"/>
  <c r="L97" i="2"/>
  <c r="K97" i="2"/>
  <c r="K96" i="2" s="1"/>
  <c r="K95" i="2" s="1"/>
  <c r="J97" i="2"/>
  <c r="J96" i="2" s="1"/>
  <c r="J95" i="2" s="1"/>
  <c r="I97" i="2"/>
  <c r="I96" i="2" s="1"/>
  <c r="I95" i="2" s="1"/>
  <c r="L96" i="2"/>
  <c r="L95" i="2" s="1"/>
  <c r="L92" i="2"/>
  <c r="L91" i="2" s="1"/>
  <c r="L90" i="2" s="1"/>
  <c r="L89" i="2" s="1"/>
  <c r="K92" i="2"/>
  <c r="J92" i="2"/>
  <c r="I92" i="2"/>
  <c r="K91" i="2"/>
  <c r="K90" i="2" s="1"/>
  <c r="J91" i="2"/>
  <c r="J90" i="2" s="1"/>
  <c r="I91" i="2"/>
  <c r="I90" i="2"/>
  <c r="L85" i="2"/>
  <c r="L84" i="2" s="1"/>
  <c r="L83" i="2" s="1"/>
  <c r="L82" i="2" s="1"/>
  <c r="K85" i="2"/>
  <c r="J85" i="2"/>
  <c r="I85" i="2"/>
  <c r="I84" i="2" s="1"/>
  <c r="I83" i="2" s="1"/>
  <c r="I82" i="2" s="1"/>
  <c r="K84" i="2"/>
  <c r="K83" i="2" s="1"/>
  <c r="K82" i="2" s="1"/>
  <c r="J84" i="2"/>
  <c r="J83" i="2" s="1"/>
  <c r="J82" i="2" s="1"/>
  <c r="L80" i="2"/>
  <c r="L79" i="2" s="1"/>
  <c r="L78" i="2" s="1"/>
  <c r="K80" i="2"/>
  <c r="J80" i="2"/>
  <c r="I80" i="2"/>
  <c r="I79" i="2" s="1"/>
  <c r="I78" i="2" s="1"/>
  <c r="K79" i="2"/>
  <c r="K78" i="2" s="1"/>
  <c r="J79" i="2"/>
  <c r="J78" i="2" s="1"/>
  <c r="L74" i="2"/>
  <c r="K74" i="2"/>
  <c r="K73" i="2" s="1"/>
  <c r="J74" i="2"/>
  <c r="J73" i="2" s="1"/>
  <c r="I74" i="2"/>
  <c r="I73" i="2" s="1"/>
  <c r="L73" i="2"/>
  <c r="L69" i="2"/>
  <c r="K69" i="2"/>
  <c r="K68" i="2" s="1"/>
  <c r="J69" i="2"/>
  <c r="J68" i="2" s="1"/>
  <c r="I69" i="2"/>
  <c r="I68" i="2" s="1"/>
  <c r="L68" i="2"/>
  <c r="L64" i="2"/>
  <c r="K64" i="2"/>
  <c r="K63" i="2" s="1"/>
  <c r="J64" i="2"/>
  <c r="J63" i="2" s="1"/>
  <c r="J62" i="2" s="1"/>
  <c r="J61" i="2" s="1"/>
  <c r="I64" i="2"/>
  <c r="I63" i="2" s="1"/>
  <c r="L63" i="2"/>
  <c r="L62" i="2" s="1"/>
  <c r="L61" i="2" s="1"/>
  <c r="L45" i="2"/>
  <c r="K45" i="2"/>
  <c r="K44" i="2" s="1"/>
  <c r="K43" i="2" s="1"/>
  <c r="K42" i="2" s="1"/>
  <c r="J45" i="2"/>
  <c r="J44" i="2" s="1"/>
  <c r="J43" i="2" s="1"/>
  <c r="J42" i="2" s="1"/>
  <c r="I45" i="2"/>
  <c r="I44" i="2" s="1"/>
  <c r="I43" i="2" s="1"/>
  <c r="I42" i="2" s="1"/>
  <c r="L44" i="2"/>
  <c r="L43" i="2" s="1"/>
  <c r="L42" i="2" s="1"/>
  <c r="L40" i="2"/>
  <c r="K40" i="2"/>
  <c r="K39" i="2" s="1"/>
  <c r="K38" i="2" s="1"/>
  <c r="J40" i="2"/>
  <c r="J39" i="2" s="1"/>
  <c r="J38" i="2" s="1"/>
  <c r="I40" i="2"/>
  <c r="I39" i="2" s="1"/>
  <c r="I38" i="2" s="1"/>
  <c r="L39" i="2"/>
  <c r="L38" i="2" s="1"/>
  <c r="L36" i="2"/>
  <c r="K36" i="2"/>
  <c r="J36" i="2"/>
  <c r="I36" i="2"/>
  <c r="L34" i="2"/>
  <c r="K34" i="2"/>
  <c r="K33" i="2" s="1"/>
  <c r="K32" i="2" s="1"/>
  <c r="K31" i="2" s="1"/>
  <c r="J34" i="2"/>
  <c r="J33" i="2" s="1"/>
  <c r="J32" i="2" s="1"/>
  <c r="I34" i="2"/>
  <c r="I33" i="2" s="1"/>
  <c r="I32" i="2" s="1"/>
  <c r="I31" i="2" s="1"/>
  <c r="L33" i="2"/>
  <c r="L32" i="2" s="1"/>
  <c r="J89" i="11" l="1"/>
  <c r="J30" i="11" s="1"/>
  <c r="K109" i="11"/>
  <c r="I178" i="11"/>
  <c r="L295" i="11"/>
  <c r="J165" i="11"/>
  <c r="J160" i="11" s="1"/>
  <c r="K177" i="11"/>
  <c r="K231" i="11"/>
  <c r="K230" i="11" s="1"/>
  <c r="J263" i="11"/>
  <c r="L178" i="11"/>
  <c r="L177" i="11" s="1"/>
  <c r="L176" i="11" s="1"/>
  <c r="I208" i="11"/>
  <c r="L231" i="11"/>
  <c r="L230" i="11" s="1"/>
  <c r="J296" i="11"/>
  <c r="J295" i="11" s="1"/>
  <c r="K62" i="11"/>
  <c r="K61" i="11" s="1"/>
  <c r="K30" i="11" s="1"/>
  <c r="J109" i="11"/>
  <c r="L165" i="11"/>
  <c r="L160" i="11" s="1"/>
  <c r="L30" i="11" s="1"/>
  <c r="L360" i="11" s="1"/>
  <c r="J208" i="11"/>
  <c r="I328" i="11"/>
  <c r="L62" i="11"/>
  <c r="L61" i="11" s="1"/>
  <c r="I89" i="11"/>
  <c r="I30" i="11" s="1"/>
  <c r="J178" i="11"/>
  <c r="K208" i="11"/>
  <c r="J231" i="11"/>
  <c r="J230" i="11" s="1"/>
  <c r="J328" i="11"/>
  <c r="K89" i="11"/>
  <c r="I295" i="11"/>
  <c r="K328" i="11"/>
  <c r="K295" i="11" s="1"/>
  <c r="J160" i="10"/>
  <c r="I328" i="10"/>
  <c r="J31" i="10"/>
  <c r="I89" i="10"/>
  <c r="L131" i="10"/>
  <c r="L151" i="10"/>
  <c r="L150" i="10" s="1"/>
  <c r="L30" i="10" s="1"/>
  <c r="L360" i="10" s="1"/>
  <c r="I178" i="10"/>
  <c r="I208" i="10"/>
  <c r="I231" i="10"/>
  <c r="I230" i="10" s="1"/>
  <c r="L296" i="10"/>
  <c r="L295" i="10" s="1"/>
  <c r="J328" i="10"/>
  <c r="I109" i="10"/>
  <c r="I30" i="10" s="1"/>
  <c r="J165" i="10"/>
  <c r="K296" i="10"/>
  <c r="K295" i="10" s="1"/>
  <c r="J109" i="10"/>
  <c r="J208" i="10"/>
  <c r="J231" i="10"/>
  <c r="J230" i="10" s="1"/>
  <c r="J89" i="10"/>
  <c r="K109" i="10"/>
  <c r="J178" i="10"/>
  <c r="L160" i="10"/>
  <c r="I295" i="10"/>
  <c r="I131" i="10"/>
  <c r="L178" i="10"/>
  <c r="L177" i="10" s="1"/>
  <c r="L176" i="10" s="1"/>
  <c r="J295" i="10"/>
  <c r="K30" i="10"/>
  <c r="J62" i="10"/>
  <c r="J61" i="10" s="1"/>
  <c r="J151" i="10"/>
  <c r="J150" i="10" s="1"/>
  <c r="K230" i="10"/>
  <c r="K176" i="10" s="1"/>
  <c r="L160" i="9"/>
  <c r="K62" i="9"/>
  <c r="K61" i="9" s="1"/>
  <c r="K30" i="9" s="1"/>
  <c r="K360" i="9" s="1"/>
  <c r="J109" i="9"/>
  <c r="J178" i="9"/>
  <c r="J177" i="9" s="1"/>
  <c r="L62" i="9"/>
  <c r="L61" i="9" s="1"/>
  <c r="L208" i="9"/>
  <c r="L177" i="9" s="1"/>
  <c r="L176" i="9" s="1"/>
  <c r="I89" i="9"/>
  <c r="I231" i="9"/>
  <c r="I230" i="9" s="1"/>
  <c r="K89" i="9"/>
  <c r="J231" i="9"/>
  <c r="J230" i="9" s="1"/>
  <c r="I328" i="9"/>
  <c r="I295" i="9" s="1"/>
  <c r="L89" i="9"/>
  <c r="I109" i="9"/>
  <c r="I165" i="9"/>
  <c r="I160" i="9" s="1"/>
  <c r="I178" i="9"/>
  <c r="I177" i="9" s="1"/>
  <c r="K231" i="9"/>
  <c r="K230" i="9" s="1"/>
  <c r="J328" i="9"/>
  <c r="J295" i="9" s="1"/>
  <c r="K176" i="9"/>
  <c r="J30" i="9"/>
  <c r="L109" i="9"/>
  <c r="L30" i="9" s="1"/>
  <c r="I131" i="9"/>
  <c r="I208" i="9"/>
  <c r="L295" i="9"/>
  <c r="L328" i="9"/>
  <c r="I30" i="8"/>
  <c r="J151" i="8"/>
  <c r="J150" i="8" s="1"/>
  <c r="I160" i="8"/>
  <c r="I178" i="8"/>
  <c r="I177" i="8" s="1"/>
  <c r="L208" i="8"/>
  <c r="I231" i="8"/>
  <c r="I230" i="8" s="1"/>
  <c r="J89" i="8"/>
  <c r="J30" i="8" s="1"/>
  <c r="J231" i="8"/>
  <c r="K30" i="8"/>
  <c r="K89" i="8"/>
  <c r="I109" i="8"/>
  <c r="I131" i="8"/>
  <c r="L151" i="8"/>
  <c r="L150" i="8" s="1"/>
  <c r="J160" i="8"/>
  <c r="J178" i="8"/>
  <c r="J177" i="8" s="1"/>
  <c r="K231" i="8"/>
  <c r="K230" i="8" s="1"/>
  <c r="L30" i="8"/>
  <c r="I62" i="8"/>
  <c r="I61" i="8" s="1"/>
  <c r="L89" i="8"/>
  <c r="J109" i="8"/>
  <c r="K160" i="8"/>
  <c r="K178" i="8"/>
  <c r="K177" i="8" s="1"/>
  <c r="L231" i="8"/>
  <c r="L230" i="8" s="1"/>
  <c r="J263" i="8"/>
  <c r="I295" i="8"/>
  <c r="I328" i="8"/>
  <c r="K109" i="8"/>
  <c r="L178" i="8"/>
  <c r="L177" i="8" s="1"/>
  <c r="J295" i="8"/>
  <c r="J328" i="8"/>
  <c r="J62" i="7"/>
  <c r="J61" i="7" s="1"/>
  <c r="L89" i="7"/>
  <c r="L178" i="7"/>
  <c r="L177" i="7" s="1"/>
  <c r="K263" i="7"/>
  <c r="I31" i="7"/>
  <c r="I109" i="7"/>
  <c r="J131" i="7"/>
  <c r="J151" i="7"/>
  <c r="J150" i="7" s="1"/>
  <c r="K230" i="7"/>
  <c r="L263" i="7"/>
  <c r="K296" i="7"/>
  <c r="K295" i="7" s="1"/>
  <c r="L328" i="7"/>
  <c r="J31" i="7"/>
  <c r="J109" i="7"/>
  <c r="K151" i="7"/>
  <c r="K150" i="7" s="1"/>
  <c r="I165" i="7"/>
  <c r="I160" i="7" s="1"/>
  <c r="L230" i="7"/>
  <c r="L295" i="7"/>
  <c r="I177" i="7"/>
  <c r="I176" i="7" s="1"/>
  <c r="J231" i="7"/>
  <c r="J230" i="7" s="1"/>
  <c r="K131" i="7"/>
  <c r="K109" i="7"/>
  <c r="L131" i="7"/>
  <c r="L30" i="7" s="1"/>
  <c r="J208" i="7"/>
  <c r="I295" i="7"/>
  <c r="J178" i="7"/>
  <c r="K30" i="7"/>
  <c r="I62" i="7"/>
  <c r="I61" i="7" s="1"/>
  <c r="K177" i="7"/>
  <c r="J328" i="7"/>
  <c r="J295" i="7" s="1"/>
  <c r="I178" i="6"/>
  <c r="I177" i="6" s="1"/>
  <c r="I231" i="6"/>
  <c r="I230" i="6" s="1"/>
  <c r="L62" i="6"/>
  <c r="L61" i="6" s="1"/>
  <c r="L30" i="6" s="1"/>
  <c r="I89" i="6"/>
  <c r="I109" i="6"/>
  <c r="J165" i="6"/>
  <c r="J160" i="6" s="1"/>
  <c r="J231" i="6"/>
  <c r="J230" i="6" s="1"/>
  <c r="J176" i="6" s="1"/>
  <c r="L89" i="6"/>
  <c r="L109" i="6"/>
  <c r="K109" i="6"/>
  <c r="L131" i="6"/>
  <c r="L231" i="6"/>
  <c r="L230" i="6" s="1"/>
  <c r="K30" i="6"/>
  <c r="I208" i="6"/>
  <c r="I328" i="6"/>
  <c r="I295" i="6" s="1"/>
  <c r="I160" i="6"/>
  <c r="K89" i="6"/>
  <c r="J131" i="6"/>
  <c r="J295" i="6"/>
  <c r="J328" i="6"/>
  <c r="I62" i="6"/>
  <c r="I61" i="6" s="1"/>
  <c r="I30" i="6" s="1"/>
  <c r="K131" i="6"/>
  <c r="K178" i="6"/>
  <c r="K208" i="6"/>
  <c r="J263" i="6"/>
  <c r="K295" i="6"/>
  <c r="K328" i="6"/>
  <c r="L208" i="6"/>
  <c r="L177" i="6" s="1"/>
  <c r="K263" i="6"/>
  <c r="K230" i="6" s="1"/>
  <c r="L328" i="6"/>
  <c r="L295" i="6" s="1"/>
  <c r="K109" i="5"/>
  <c r="J160" i="5"/>
  <c r="J165" i="5"/>
  <c r="J178" i="5"/>
  <c r="J177" i="5" s="1"/>
  <c r="J231" i="5"/>
  <c r="J230" i="5" s="1"/>
  <c r="L62" i="5"/>
  <c r="L61" i="5" s="1"/>
  <c r="L109" i="5"/>
  <c r="K165" i="5"/>
  <c r="K160" i="5" s="1"/>
  <c r="K178" i="5"/>
  <c r="K177" i="5" s="1"/>
  <c r="K176" i="5" s="1"/>
  <c r="K231" i="5"/>
  <c r="K230" i="5" s="1"/>
  <c r="K295" i="5"/>
  <c r="L89" i="5"/>
  <c r="I109" i="5"/>
  <c r="L165" i="5"/>
  <c r="L160" i="5" s="1"/>
  <c r="L178" i="5"/>
  <c r="L177" i="5" s="1"/>
  <c r="L231" i="5"/>
  <c r="L230" i="5" s="1"/>
  <c r="K31" i="5"/>
  <c r="I89" i="5"/>
  <c r="J89" i="5"/>
  <c r="J30" i="5" s="1"/>
  <c r="K89" i="5"/>
  <c r="K328" i="5"/>
  <c r="I165" i="5"/>
  <c r="I160" i="5" s="1"/>
  <c r="I30" i="5" s="1"/>
  <c r="I360" i="5" s="1"/>
  <c r="I178" i="5"/>
  <c r="I177" i="5" s="1"/>
  <c r="I176" i="5" s="1"/>
  <c r="I231" i="5"/>
  <c r="I230" i="5" s="1"/>
  <c r="L328" i="5"/>
  <c r="L295" i="5" s="1"/>
  <c r="L160" i="4"/>
  <c r="I231" i="4"/>
  <c r="I230" i="4" s="1"/>
  <c r="J263" i="4"/>
  <c r="J296" i="4"/>
  <c r="J295" i="4" s="1"/>
  <c r="K328" i="4"/>
  <c r="K295" i="4" s="1"/>
  <c r="L62" i="4"/>
  <c r="L61" i="4" s="1"/>
  <c r="L89" i="4"/>
  <c r="L30" i="4" s="1"/>
  <c r="I131" i="4"/>
  <c r="I30" i="4" s="1"/>
  <c r="I360" i="4" s="1"/>
  <c r="L165" i="4"/>
  <c r="L178" i="4"/>
  <c r="K263" i="4"/>
  <c r="L328" i="4"/>
  <c r="K89" i="4"/>
  <c r="J178" i="4"/>
  <c r="J177" i="4" s="1"/>
  <c r="L231" i="4"/>
  <c r="L230" i="4" s="1"/>
  <c r="J131" i="4"/>
  <c r="J151" i="4"/>
  <c r="J150" i="4" s="1"/>
  <c r="I295" i="4"/>
  <c r="J30" i="4"/>
  <c r="I89" i="4"/>
  <c r="K230" i="4"/>
  <c r="K176" i="4" s="1"/>
  <c r="K109" i="4"/>
  <c r="K31" i="4"/>
  <c r="K30" i="4" s="1"/>
  <c r="J109" i="4"/>
  <c r="L208" i="4"/>
  <c r="L295" i="4"/>
  <c r="L109" i="4"/>
  <c r="I178" i="4"/>
  <c r="I177" i="4" s="1"/>
  <c r="I176" i="4" s="1"/>
  <c r="J230" i="4"/>
  <c r="I109" i="3"/>
  <c r="J230" i="3"/>
  <c r="L31" i="3"/>
  <c r="J62" i="3"/>
  <c r="J61" i="3" s="1"/>
  <c r="K178" i="3"/>
  <c r="K177" i="3" s="1"/>
  <c r="I31" i="3"/>
  <c r="J109" i="3"/>
  <c r="K131" i="3"/>
  <c r="K151" i="3"/>
  <c r="K150" i="3" s="1"/>
  <c r="L231" i="3"/>
  <c r="L230" i="3" s="1"/>
  <c r="I160" i="3"/>
  <c r="L109" i="3"/>
  <c r="J165" i="3"/>
  <c r="J263" i="3"/>
  <c r="K89" i="3"/>
  <c r="K30" i="3" s="1"/>
  <c r="L160" i="3"/>
  <c r="K263" i="3"/>
  <c r="I328" i="3"/>
  <c r="K109" i="3"/>
  <c r="L131" i="3"/>
  <c r="I165" i="3"/>
  <c r="L208" i="3"/>
  <c r="J89" i="3"/>
  <c r="J30" i="3" s="1"/>
  <c r="J160" i="3"/>
  <c r="I178" i="3"/>
  <c r="I177" i="3" s="1"/>
  <c r="K296" i="3"/>
  <c r="K295" i="3" s="1"/>
  <c r="L89" i="3"/>
  <c r="L165" i="3"/>
  <c r="L178" i="3"/>
  <c r="J177" i="3"/>
  <c r="K231" i="3"/>
  <c r="K230" i="3" s="1"/>
  <c r="J328" i="3"/>
  <c r="J295" i="3" s="1"/>
  <c r="I295" i="3"/>
  <c r="L328" i="3"/>
  <c r="L295" i="3" s="1"/>
  <c r="J31" i="2"/>
  <c r="L263" i="2"/>
  <c r="L230" i="2" s="1"/>
  <c r="L176" i="2" s="1"/>
  <c r="L296" i="2"/>
  <c r="L295" i="2" s="1"/>
  <c r="I62" i="2"/>
  <c r="I61" i="2" s="1"/>
  <c r="J165" i="2"/>
  <c r="J160" i="2" s="1"/>
  <c r="K177" i="2"/>
  <c r="I178" i="2"/>
  <c r="I177" i="2" s="1"/>
  <c r="J230" i="2"/>
  <c r="K62" i="2"/>
  <c r="K61" i="2" s="1"/>
  <c r="K30" i="2" s="1"/>
  <c r="I89" i="2"/>
  <c r="I30" i="2" s="1"/>
  <c r="I109" i="2"/>
  <c r="J178" i="2"/>
  <c r="J177" i="2" s="1"/>
  <c r="I208" i="2"/>
  <c r="I231" i="2"/>
  <c r="I230" i="2" s="1"/>
  <c r="K295" i="2"/>
  <c r="I328" i="2"/>
  <c r="I295" i="2" s="1"/>
  <c r="K89" i="2"/>
  <c r="L109" i="2"/>
  <c r="I131" i="2"/>
  <c r="L31" i="2"/>
  <c r="L30" i="2" s="1"/>
  <c r="J89" i="2"/>
  <c r="J109" i="2"/>
  <c r="J328" i="2"/>
  <c r="J295" i="2" s="1"/>
  <c r="I34" i="1"/>
  <c r="I33" i="1" s="1"/>
  <c r="I32" i="1" s="1"/>
  <c r="J34" i="1"/>
  <c r="J33" i="1" s="1"/>
  <c r="J32" i="1" s="1"/>
  <c r="K34" i="1"/>
  <c r="K33" i="1" s="1"/>
  <c r="K32" i="1" s="1"/>
  <c r="K31" i="1" s="1"/>
  <c r="L34" i="1"/>
  <c r="L33" i="1" s="1"/>
  <c r="L32" i="1" s="1"/>
  <c r="L31" i="1" s="1"/>
  <c r="I36" i="1"/>
  <c r="J36" i="1"/>
  <c r="K36" i="1"/>
  <c r="L36" i="1"/>
  <c r="J39" i="1"/>
  <c r="J38" i="1" s="1"/>
  <c r="K39" i="1"/>
  <c r="K38" i="1" s="1"/>
  <c r="L39" i="1"/>
  <c r="L38" i="1" s="1"/>
  <c r="I40" i="1"/>
  <c r="I39" i="1" s="1"/>
  <c r="I38" i="1" s="1"/>
  <c r="J40" i="1"/>
  <c r="K40" i="1"/>
  <c r="L40" i="1"/>
  <c r="K44" i="1"/>
  <c r="K43" i="1" s="1"/>
  <c r="K42" i="1" s="1"/>
  <c r="L44" i="1"/>
  <c r="L43" i="1" s="1"/>
  <c r="L42" i="1" s="1"/>
  <c r="I45" i="1"/>
  <c r="I44" i="1" s="1"/>
  <c r="I43" i="1" s="1"/>
  <c r="I42" i="1" s="1"/>
  <c r="J45" i="1"/>
  <c r="J44" i="1" s="1"/>
  <c r="J43" i="1" s="1"/>
  <c r="J42" i="1" s="1"/>
  <c r="K45" i="1"/>
  <c r="L45" i="1"/>
  <c r="K63" i="1"/>
  <c r="K62" i="1" s="1"/>
  <c r="K61" i="1" s="1"/>
  <c r="L63" i="1"/>
  <c r="L62" i="1" s="1"/>
  <c r="L61" i="1" s="1"/>
  <c r="I64" i="1"/>
  <c r="I63" i="1" s="1"/>
  <c r="I62" i="1" s="1"/>
  <c r="I61" i="1" s="1"/>
  <c r="J64" i="1"/>
  <c r="J63" i="1" s="1"/>
  <c r="K64" i="1"/>
  <c r="L64" i="1"/>
  <c r="K68" i="1"/>
  <c r="L68" i="1"/>
  <c r="I69" i="1"/>
  <c r="I68" i="1" s="1"/>
  <c r="J69" i="1"/>
  <c r="J68" i="1" s="1"/>
  <c r="K69" i="1"/>
  <c r="L69" i="1"/>
  <c r="K73" i="1"/>
  <c r="L73" i="1"/>
  <c r="I74" i="1"/>
  <c r="I73" i="1" s="1"/>
  <c r="J74" i="1"/>
  <c r="J73" i="1" s="1"/>
  <c r="K74" i="1"/>
  <c r="L74" i="1"/>
  <c r="I79" i="1"/>
  <c r="I78" i="1" s="1"/>
  <c r="J79" i="1"/>
  <c r="J78" i="1" s="1"/>
  <c r="I80" i="1"/>
  <c r="J80" i="1"/>
  <c r="K80" i="1"/>
  <c r="K79" i="1" s="1"/>
  <c r="K78" i="1" s="1"/>
  <c r="L80" i="1"/>
  <c r="L79" i="1" s="1"/>
  <c r="L78" i="1" s="1"/>
  <c r="I84" i="1"/>
  <c r="I83" i="1" s="1"/>
  <c r="I82" i="1" s="1"/>
  <c r="J84" i="1"/>
  <c r="J83" i="1" s="1"/>
  <c r="J82" i="1" s="1"/>
  <c r="I85" i="1"/>
  <c r="J85" i="1"/>
  <c r="K85" i="1"/>
  <c r="K84" i="1" s="1"/>
  <c r="K83" i="1" s="1"/>
  <c r="K82" i="1" s="1"/>
  <c r="L85" i="1"/>
  <c r="L84" i="1" s="1"/>
  <c r="L83" i="1" s="1"/>
  <c r="L82" i="1" s="1"/>
  <c r="I91" i="1"/>
  <c r="I90" i="1" s="1"/>
  <c r="J91" i="1"/>
  <c r="J90" i="1" s="1"/>
  <c r="I92" i="1"/>
  <c r="J92" i="1"/>
  <c r="K92" i="1"/>
  <c r="K91" i="1" s="1"/>
  <c r="K90" i="1" s="1"/>
  <c r="K89" i="1" s="1"/>
  <c r="L92" i="1"/>
  <c r="L91" i="1" s="1"/>
  <c r="L90" i="1" s="1"/>
  <c r="K96" i="1"/>
  <c r="K95" i="1" s="1"/>
  <c r="L96" i="1"/>
  <c r="L95" i="1" s="1"/>
  <c r="I97" i="1"/>
  <c r="I96" i="1" s="1"/>
  <c r="I95" i="1" s="1"/>
  <c r="J97" i="1"/>
  <c r="J96" i="1" s="1"/>
  <c r="J95" i="1" s="1"/>
  <c r="K97" i="1"/>
  <c r="L97" i="1"/>
  <c r="I101" i="1"/>
  <c r="I100" i="1" s="1"/>
  <c r="J101" i="1"/>
  <c r="J100" i="1" s="1"/>
  <c r="I102" i="1"/>
  <c r="J102" i="1"/>
  <c r="K102" i="1"/>
  <c r="K101" i="1" s="1"/>
  <c r="K100" i="1" s="1"/>
  <c r="L102" i="1"/>
  <c r="L101" i="1" s="1"/>
  <c r="L100" i="1" s="1"/>
  <c r="I105" i="1"/>
  <c r="J105" i="1"/>
  <c r="I106" i="1"/>
  <c r="J106" i="1"/>
  <c r="K106" i="1"/>
  <c r="K105" i="1" s="1"/>
  <c r="L106" i="1"/>
  <c r="L105" i="1" s="1"/>
  <c r="I111" i="1"/>
  <c r="I110" i="1" s="1"/>
  <c r="J111" i="1"/>
  <c r="J110" i="1" s="1"/>
  <c r="I112" i="1"/>
  <c r="J112" i="1"/>
  <c r="K112" i="1"/>
  <c r="K111" i="1" s="1"/>
  <c r="K110" i="1" s="1"/>
  <c r="K109" i="1" s="1"/>
  <c r="L112" i="1"/>
  <c r="L111" i="1" s="1"/>
  <c r="L110" i="1" s="1"/>
  <c r="K116" i="1"/>
  <c r="K115" i="1" s="1"/>
  <c r="L116" i="1"/>
  <c r="L115" i="1" s="1"/>
  <c r="I117" i="1"/>
  <c r="I116" i="1" s="1"/>
  <c r="I115" i="1" s="1"/>
  <c r="J117" i="1"/>
  <c r="J116" i="1" s="1"/>
  <c r="J115" i="1" s="1"/>
  <c r="K117" i="1"/>
  <c r="L117" i="1"/>
  <c r="I120" i="1"/>
  <c r="I119" i="1" s="1"/>
  <c r="J120" i="1"/>
  <c r="J119" i="1" s="1"/>
  <c r="I121" i="1"/>
  <c r="J121" i="1"/>
  <c r="K121" i="1"/>
  <c r="K120" i="1" s="1"/>
  <c r="K119" i="1" s="1"/>
  <c r="L121" i="1"/>
  <c r="L120" i="1" s="1"/>
  <c r="L119" i="1" s="1"/>
  <c r="K124" i="1"/>
  <c r="K123" i="1" s="1"/>
  <c r="L124" i="1"/>
  <c r="L123" i="1" s="1"/>
  <c r="I125" i="1"/>
  <c r="I124" i="1" s="1"/>
  <c r="I123" i="1" s="1"/>
  <c r="J125" i="1"/>
  <c r="J124" i="1" s="1"/>
  <c r="J123" i="1" s="1"/>
  <c r="K125" i="1"/>
  <c r="L125" i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L131" i="1" s="1"/>
  <c r="K138" i="1"/>
  <c r="K137" i="1" s="1"/>
  <c r="L138" i="1"/>
  <c r="L137" i="1" s="1"/>
  <c r="I139" i="1"/>
  <c r="I138" i="1" s="1"/>
  <c r="I137" i="1" s="1"/>
  <c r="J139" i="1"/>
  <c r="J138" i="1" s="1"/>
  <c r="J137" i="1" s="1"/>
  <c r="K139" i="1"/>
  <c r="L139" i="1"/>
  <c r="K142" i="1"/>
  <c r="L142" i="1"/>
  <c r="I143" i="1"/>
  <c r="I142" i="1" s="1"/>
  <c r="J143" i="1"/>
  <c r="J142" i="1" s="1"/>
  <c r="K143" i="1"/>
  <c r="L143" i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K151" i="1" s="1"/>
  <c r="K150" i="1" s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L163" i="1"/>
  <c r="L162" i="1" s="1"/>
  <c r="L161" i="1" s="1"/>
  <c r="L160" i="1" s="1"/>
  <c r="K166" i="1"/>
  <c r="K165" i="1" s="1"/>
  <c r="L166" i="1"/>
  <c r="L165" i="1" s="1"/>
  <c r="I167" i="1"/>
  <c r="I166" i="1" s="1"/>
  <c r="J167" i="1"/>
  <c r="J166" i="1" s="1"/>
  <c r="J165" i="1" s="1"/>
  <c r="K167" i="1"/>
  <c r="L167" i="1"/>
  <c r="K171" i="1"/>
  <c r="L171" i="1"/>
  <c r="I172" i="1"/>
  <c r="I171" i="1" s="1"/>
  <c r="J172" i="1"/>
  <c r="J171" i="1" s="1"/>
  <c r="K172" i="1"/>
  <c r="L172" i="1"/>
  <c r="I179" i="1"/>
  <c r="I178" i="1" s="1"/>
  <c r="I180" i="1"/>
  <c r="J180" i="1"/>
  <c r="J179" i="1" s="1"/>
  <c r="K180" i="1"/>
  <c r="K179" i="1" s="1"/>
  <c r="L180" i="1"/>
  <c r="L179" i="1" s="1"/>
  <c r="L178" i="1" s="1"/>
  <c r="L177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K193" i="1"/>
  <c r="L193" i="1"/>
  <c r="I194" i="1"/>
  <c r="I193" i="1" s="1"/>
  <c r="J194" i="1"/>
  <c r="J193" i="1" s="1"/>
  <c r="K194" i="1"/>
  <c r="L194" i="1"/>
  <c r="K198" i="1"/>
  <c r="L198" i="1"/>
  <c r="I199" i="1"/>
  <c r="I198" i="1" s="1"/>
  <c r="J199" i="1"/>
  <c r="J198" i="1" s="1"/>
  <c r="K199" i="1"/>
  <c r="L199" i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K209" i="1"/>
  <c r="K208" i="1" s="1"/>
  <c r="L209" i="1"/>
  <c r="L208" i="1" s="1"/>
  <c r="I210" i="1"/>
  <c r="I209" i="1" s="1"/>
  <c r="I208" i="1" s="1"/>
  <c r="J210" i="1"/>
  <c r="J209" i="1" s="1"/>
  <c r="J208" i="1" s="1"/>
  <c r="K210" i="1"/>
  <c r="L210" i="1"/>
  <c r="K212" i="1"/>
  <c r="L212" i="1"/>
  <c r="I213" i="1"/>
  <c r="I212" i="1" s="1"/>
  <c r="J213" i="1"/>
  <c r="J212" i="1" s="1"/>
  <c r="K213" i="1"/>
  <c r="L213" i="1"/>
  <c r="J221" i="1"/>
  <c r="J220" i="1" s="1"/>
  <c r="I222" i="1"/>
  <c r="I221" i="1" s="1"/>
  <c r="I220" i="1" s="1"/>
  <c r="J222" i="1"/>
  <c r="K222" i="1"/>
  <c r="K221" i="1" s="1"/>
  <c r="K220" i="1" s="1"/>
  <c r="L222" i="1"/>
  <c r="L221" i="1" s="1"/>
  <c r="L220" i="1" s="1"/>
  <c r="K225" i="1"/>
  <c r="K224" i="1" s="1"/>
  <c r="L225" i="1"/>
  <c r="L224" i="1" s="1"/>
  <c r="I226" i="1"/>
  <c r="I225" i="1" s="1"/>
  <c r="I224" i="1" s="1"/>
  <c r="J226" i="1"/>
  <c r="J225" i="1" s="1"/>
  <c r="J224" i="1" s="1"/>
  <c r="K226" i="1"/>
  <c r="L226" i="1"/>
  <c r="K232" i="1"/>
  <c r="K231" i="1" s="1"/>
  <c r="L232" i="1"/>
  <c r="L231" i="1" s="1"/>
  <c r="I233" i="1"/>
  <c r="I232" i="1" s="1"/>
  <c r="J233" i="1"/>
  <c r="J232" i="1" s="1"/>
  <c r="K233" i="1"/>
  <c r="L233" i="1"/>
  <c r="I235" i="1"/>
  <c r="J235" i="1"/>
  <c r="K235" i="1"/>
  <c r="L235" i="1"/>
  <c r="I238" i="1"/>
  <c r="J238" i="1"/>
  <c r="K238" i="1"/>
  <c r="L238" i="1"/>
  <c r="K241" i="1"/>
  <c r="L241" i="1"/>
  <c r="I242" i="1"/>
  <c r="I241" i="1" s="1"/>
  <c r="J242" i="1"/>
  <c r="J241" i="1" s="1"/>
  <c r="K242" i="1"/>
  <c r="L242" i="1"/>
  <c r="K245" i="1"/>
  <c r="L245" i="1"/>
  <c r="I246" i="1"/>
  <c r="I245" i="1" s="1"/>
  <c r="J246" i="1"/>
  <c r="J245" i="1" s="1"/>
  <c r="K246" i="1"/>
  <c r="L246" i="1"/>
  <c r="K249" i="1"/>
  <c r="L249" i="1"/>
  <c r="I250" i="1"/>
  <c r="I249" i="1" s="1"/>
  <c r="J250" i="1"/>
  <c r="J249" i="1" s="1"/>
  <c r="K250" i="1"/>
  <c r="L250" i="1"/>
  <c r="K253" i="1"/>
  <c r="L253" i="1"/>
  <c r="I254" i="1"/>
  <c r="I253" i="1" s="1"/>
  <c r="J254" i="1"/>
  <c r="J253" i="1" s="1"/>
  <c r="K254" i="1"/>
  <c r="L254" i="1"/>
  <c r="K256" i="1"/>
  <c r="L256" i="1"/>
  <c r="I257" i="1"/>
  <c r="I256" i="1" s="1"/>
  <c r="J257" i="1"/>
  <c r="J256" i="1" s="1"/>
  <c r="K257" i="1"/>
  <c r="L257" i="1"/>
  <c r="K259" i="1"/>
  <c r="L259" i="1"/>
  <c r="I260" i="1"/>
  <c r="I259" i="1" s="1"/>
  <c r="J260" i="1"/>
  <c r="J259" i="1" s="1"/>
  <c r="K260" i="1"/>
  <c r="L260" i="1"/>
  <c r="J264" i="1"/>
  <c r="I265" i="1"/>
  <c r="I264" i="1" s="1"/>
  <c r="I263" i="1" s="1"/>
  <c r="J265" i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29" i="1"/>
  <c r="J329" i="1"/>
  <c r="K329" i="1"/>
  <c r="K328" i="1" s="1"/>
  <c r="L329" i="1"/>
  <c r="L328" i="1" s="1"/>
  <c r="I330" i="1"/>
  <c r="J330" i="1"/>
  <c r="K330" i="1"/>
  <c r="L330" i="1"/>
  <c r="I332" i="1"/>
  <c r="J332" i="1"/>
  <c r="K332" i="1"/>
  <c r="L332" i="1"/>
  <c r="I335" i="1"/>
  <c r="J335" i="1"/>
  <c r="K335" i="1"/>
  <c r="L335" i="1"/>
  <c r="K338" i="1"/>
  <c r="L338" i="1"/>
  <c r="I339" i="1"/>
  <c r="I338" i="1" s="1"/>
  <c r="J339" i="1"/>
  <c r="J338" i="1" s="1"/>
  <c r="K339" i="1"/>
  <c r="L339" i="1"/>
  <c r="K342" i="1"/>
  <c r="L342" i="1"/>
  <c r="I343" i="1"/>
  <c r="I342" i="1" s="1"/>
  <c r="J343" i="1"/>
  <c r="J342" i="1" s="1"/>
  <c r="K343" i="1"/>
  <c r="L343" i="1"/>
  <c r="K346" i="1"/>
  <c r="L346" i="1"/>
  <c r="I347" i="1"/>
  <c r="I346" i="1" s="1"/>
  <c r="J347" i="1"/>
  <c r="J346" i="1" s="1"/>
  <c r="K347" i="1"/>
  <c r="L347" i="1"/>
  <c r="K350" i="1"/>
  <c r="L350" i="1"/>
  <c r="I351" i="1"/>
  <c r="I350" i="1" s="1"/>
  <c r="J351" i="1"/>
  <c r="J350" i="1" s="1"/>
  <c r="K351" i="1"/>
  <c r="L351" i="1"/>
  <c r="K353" i="1"/>
  <c r="L353" i="1"/>
  <c r="I354" i="1"/>
  <c r="I353" i="1" s="1"/>
  <c r="J354" i="1"/>
  <c r="J353" i="1" s="1"/>
  <c r="K354" i="1"/>
  <c r="L354" i="1"/>
  <c r="K356" i="1"/>
  <c r="L356" i="1"/>
  <c r="I357" i="1"/>
  <c r="I356" i="1" s="1"/>
  <c r="J357" i="1"/>
  <c r="J356" i="1" s="1"/>
  <c r="K357" i="1"/>
  <c r="L357" i="1"/>
  <c r="I177" i="11" l="1"/>
  <c r="I176" i="11" s="1"/>
  <c r="I360" i="11" s="1"/>
  <c r="J177" i="11"/>
  <c r="J176" i="11" s="1"/>
  <c r="J360" i="11" s="1"/>
  <c r="K176" i="11"/>
  <c r="K360" i="11" s="1"/>
  <c r="I177" i="10"/>
  <c r="I176" i="10" s="1"/>
  <c r="I360" i="10" s="1"/>
  <c r="J177" i="10"/>
  <c r="J176" i="10" s="1"/>
  <c r="K360" i="10"/>
  <c r="J30" i="10"/>
  <c r="I30" i="9"/>
  <c r="I360" i="9" s="1"/>
  <c r="L360" i="9"/>
  <c r="J360" i="9"/>
  <c r="J176" i="9"/>
  <c r="I176" i="9"/>
  <c r="K176" i="8"/>
  <c r="L176" i="8"/>
  <c r="I176" i="8"/>
  <c r="L360" i="8"/>
  <c r="K360" i="8"/>
  <c r="J230" i="8"/>
  <c r="J176" i="8" s="1"/>
  <c r="J360" i="8" s="1"/>
  <c r="I360" i="8"/>
  <c r="L360" i="7"/>
  <c r="K176" i="7"/>
  <c r="K360" i="7" s="1"/>
  <c r="J30" i="7"/>
  <c r="I30" i="7"/>
  <c r="I360" i="7" s="1"/>
  <c r="J177" i="7"/>
  <c r="J176" i="7" s="1"/>
  <c r="L176" i="7"/>
  <c r="I360" i="6"/>
  <c r="L176" i="6"/>
  <c r="L360" i="6"/>
  <c r="J30" i="6"/>
  <c r="J360" i="6" s="1"/>
  <c r="I176" i="6"/>
  <c r="K177" i="6"/>
  <c r="K176" i="6" s="1"/>
  <c r="K360" i="6"/>
  <c r="L30" i="5"/>
  <c r="L360" i="5" s="1"/>
  <c r="J360" i="5"/>
  <c r="L176" i="5"/>
  <c r="J176" i="5"/>
  <c r="K30" i="5"/>
  <c r="K360" i="5" s="1"/>
  <c r="L360" i="4"/>
  <c r="K360" i="4"/>
  <c r="J176" i="4"/>
  <c r="J360" i="4" s="1"/>
  <c r="L177" i="4"/>
  <c r="L176" i="4" s="1"/>
  <c r="J360" i="3"/>
  <c r="K360" i="3"/>
  <c r="J176" i="3"/>
  <c r="L177" i="3"/>
  <c r="L176" i="3" s="1"/>
  <c r="I30" i="3"/>
  <c r="I360" i="3" s="1"/>
  <c r="K176" i="3"/>
  <c r="I176" i="3"/>
  <c r="L30" i="3"/>
  <c r="L360" i="3" s="1"/>
  <c r="L360" i="2"/>
  <c r="I176" i="2"/>
  <c r="I360" i="2" s="1"/>
  <c r="J30" i="2"/>
  <c r="J360" i="2" s="1"/>
  <c r="J176" i="2"/>
  <c r="K176" i="2"/>
  <c r="K360" i="2" s="1"/>
  <c r="J231" i="1"/>
  <c r="L296" i="1"/>
  <c r="L295" i="1" s="1"/>
  <c r="J263" i="1"/>
  <c r="I231" i="1"/>
  <c r="I230" i="1" s="1"/>
  <c r="J178" i="1"/>
  <c r="J177" i="1" s="1"/>
  <c r="K160" i="1"/>
  <c r="I131" i="1"/>
  <c r="I328" i="1"/>
  <c r="K178" i="1"/>
  <c r="K177" i="1" s="1"/>
  <c r="K296" i="1"/>
  <c r="K295" i="1" s="1"/>
  <c r="L230" i="1"/>
  <c r="L176" i="1" s="1"/>
  <c r="J160" i="1"/>
  <c r="J151" i="1"/>
  <c r="J150" i="1" s="1"/>
  <c r="J109" i="1"/>
  <c r="J89" i="1"/>
  <c r="I151" i="1"/>
  <c r="I150" i="1" s="1"/>
  <c r="I109" i="1"/>
  <c r="K30" i="1"/>
  <c r="J328" i="1"/>
  <c r="J296" i="1"/>
  <c r="J295" i="1" s="1"/>
  <c r="I177" i="1"/>
  <c r="L30" i="1"/>
  <c r="L263" i="1"/>
  <c r="I165" i="1"/>
  <c r="K131" i="1"/>
  <c r="J31" i="1"/>
  <c r="I160" i="1"/>
  <c r="I89" i="1"/>
  <c r="I296" i="1"/>
  <c r="I295" i="1" s="1"/>
  <c r="K263" i="1"/>
  <c r="K230" i="1" s="1"/>
  <c r="J131" i="1"/>
  <c r="L109" i="1"/>
  <c r="L89" i="1"/>
  <c r="J62" i="1"/>
  <c r="J61" i="1" s="1"/>
  <c r="I31" i="1"/>
  <c r="J360" i="10" l="1"/>
  <c r="J360" i="7"/>
  <c r="L360" i="1"/>
  <c r="I176" i="1"/>
  <c r="I30" i="1"/>
  <c r="I360" i="1" s="1"/>
  <c r="K176" i="1"/>
  <c r="K360" i="1" s="1"/>
  <c r="J230" i="1"/>
  <c r="J176" i="1" s="1"/>
  <c r="J30" i="1"/>
  <c r="J360" i="1" l="1"/>
</calcChain>
</file>

<file path=xl/sharedStrings.xml><?xml version="1.0" encoding="utf-8"?>
<sst xmlns="http://schemas.openxmlformats.org/spreadsheetml/2006/main" count="4850" uniqueCount="516">
  <si>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</si>
  <si>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</si>
  <si>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</si>
  <si>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</si>
  <si>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</si>
  <si>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</si>
  <si>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Plikių Ievos Labutytės pagrindinė mokykla, 191791760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</si>
  <si>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</si>
  <si>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</si>
  <si>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</si>
  <si>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</si>
  <si>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</si>
  <si>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</si>
  <si>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>2021.01.14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</si>
  <si>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</si>
  <si>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</si>
  <si>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</si>
  <si>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</si>
  <si>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</si>
  <si>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</si>
  <si>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</si>
  <si>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</si>
  <si>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</si>
  <si>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</si>
  <si>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</si>
  <si>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</si>
  <si>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</si>
  <si>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</si>
  <si>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</si>
  <si>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</si>
  <si>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</si>
  <si>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</si>
  <si>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</si>
  <si>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</si>
  <si>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</si>
  <si>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</si>
  <si>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</si>
  <si>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</si>
  <si>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</si>
  <si>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</si>
  <si>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</si>
  <si>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</si>
  <si>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</si>
  <si>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</si>
  <si>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</si>
  <si>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</si>
  <si>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</si>
  <si>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</si>
  <si>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</si>
  <si>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</si>
  <si>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</si>
  <si>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</si>
  <si>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</si>
  <si>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</si>
  <si>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</si>
  <si>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</si>
  <si>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</si>
  <si>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</si>
  <si>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</si>
  <si>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</si>
  <si>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</si>
  <si>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</si>
  <si>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</si>
  <si>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</si>
  <si>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</si>
  <si>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</si>
  <si>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</si>
  <si>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</si>
  <si>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</si>
  <si>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</si>
  <si>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</si>
  <si>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</si>
  <si>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</si>
  <si>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</si>
  <si>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</si>
  <si>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</si>
  <si>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</si>
  <si>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</si>
  <si>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</si>
  <si>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</si>
  <si>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</si>
  <si>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</si>
  <si>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</si>
  <si>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</si>
  <si>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</si>
  <si>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</si>
  <si>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</si>
  <si>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</si>
  <si>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</si>
  <si>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</si>
  <si>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</si>
  <si>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</si>
  <si>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</si>
  <si>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</si>
  <si>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</si>
  <si>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</si>
  <si>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</si>
  <si>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</si>
  <si>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</si>
  <si>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</si>
  <si>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</si>
  <si>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</si>
  <si>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</si>
  <si>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</si>
  <si>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</si>
  <si>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</si>
  <si>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</si>
  <si>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</si>
  <si>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</si>
  <si>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</si>
  <si>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</si>
  <si>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</si>
  <si>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</si>
  <si>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</si>
  <si>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</si>
  <si>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</si>
  <si>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</si>
  <si>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</si>
  <si>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</si>
  <si>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</si>
  <si>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</si>
  <si>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</si>
  <si>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</si>
  <si>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</si>
  <si>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</si>
  <si>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</si>
  <si>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</si>
  <si>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</si>
  <si>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</si>
  <si>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</si>
  <si>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</si>
  <si>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</si>
  <si>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</si>
  <si>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</si>
  <si>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</si>
  <si>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</si>
  <si>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</si>
  <si>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</si>
  <si>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</si>
  <si>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</si>
  <si>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</si>
  <si>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</si>
  <si>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</si>
  <si>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</si>
  <si>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</si>
  <si>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</si>
  <si>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</si>
  <si>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</si>
  <si>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</si>
  <si>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</si>
  <si>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</si>
  <si>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</si>
  <si>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</si>
  <si>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</si>
  <si>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</si>
  <si>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</si>
  <si>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</si>
  <si>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</si>
  <si>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</si>
  <si>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</si>
  <si>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</si>
  <si>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</si>
  <si>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</si>
  <si>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</si>
  <si>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</si>
  <si>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</si>
  <si>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</si>
  <si>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</si>
  <si>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</si>
  <si>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</si>
  <si>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</si>
  <si>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</si>
  <si>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</si>
  <si>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</si>
  <si>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</si>
  <si>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</si>
  <si>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</si>
  <si>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</si>
  <si>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</si>
  <si>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</si>
  <si>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</si>
  <si>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</si>
  <si>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</si>
  <si>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</si>
  <si>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</si>
  <si>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</si>
  <si>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</si>
  <si>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</si>
  <si>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</si>
  <si>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</si>
  <si>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</si>
  <si>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</si>
  <si>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</si>
  <si>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</si>
  <si>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</si>
  <si>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</si>
  <si>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</si>
  <si>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</si>
  <si>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</si>
  <si>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</si>
  <si>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</si>
  <si>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</si>
  <si>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</si>
  <si>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</si>
  <si>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</si>
  <si>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</si>
  <si>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</si>
  <si>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</si>
  <si>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</si>
  <si>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</si>
  <si>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</si>
  <si>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</si>
  <si>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</si>
  <si>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</si>
  <si>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</si>
  <si>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</si>
  <si>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</si>
  <si>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</si>
  <si>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</si>
  <si>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</si>
  <si>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</si>
  <si>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</si>
  <si>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</si>
  <si>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</si>
  <si>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</si>
  <si>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</si>
  <si>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</si>
  <si>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</si>
  <si>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</si>
  <si>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</si>
  <si>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</si>
  <si>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</si>
  <si>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</si>
  <si>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</si>
  <si>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</si>
  <si>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</si>
  <si>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</si>
  <si>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</si>
  <si>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</si>
  <si>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</si>
  <si>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</si>
  <si>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 xml:space="preserve">  (vyriausiasis buhalteris (buhalteris)/centralizuotos apskaitos įstaigos vadovas arba jo įgaliotas asmuo</t>
  </si>
  <si>
    <t>ML(COVID)</t>
  </si>
  <si>
    <t>Mokymo lėšos C</t>
  </si>
  <si>
    <t>VBD</t>
  </si>
  <si>
    <t>Valstybės biudžeto specialioji tikslinė dotacija</t>
  </si>
  <si>
    <t>VBD(COVID)</t>
  </si>
  <si>
    <t>Valstybės biudžeto specialioji tikslinė dotacija C</t>
  </si>
  <si>
    <t>S</t>
  </si>
  <si>
    <t>Pajamos už paslaugas ir nuomą</t>
  </si>
  <si>
    <t>SB</t>
  </si>
  <si>
    <t>Savivaldybės biudžeto lėšos</t>
  </si>
  <si>
    <t>1.3.3.22. Saulės baterijų elektros energijos gamybai įrengimas bei šildymo katilo modernizavimas įdiegiant sistemą oras-vanduo Plikių I. Labutytės pagrindinėje mokykloje</t>
  </si>
  <si>
    <t>1.4.4.28. Švietimo įstaigų patalpų remontas, mokyklinių autobusų remontas, buitinės, organizacinės technikos, mokymo priemonių įsigijimas</t>
  </si>
  <si>
    <t>Papildomos švietimo paslaugos</t>
  </si>
  <si>
    <t>06</t>
  </si>
  <si>
    <t xml:space="preserve"> </t>
  </si>
  <si>
    <t>Plikių Ievos Labutytės pagrindinė mokykla</t>
  </si>
  <si>
    <t>(Įstaigos pavadinimas)</t>
  </si>
  <si>
    <t>Klaipėdos raj.savivaldybės administracijos (Biudžeto ir ekonomikos skyriui)</t>
  </si>
  <si>
    <t>PAŽYMA DĖL GAUTINŲ, GAUTŲ IR GRĄŽINTINŲ FINANSAVIMO SUMŲ</t>
  </si>
  <si>
    <t>Ataskaitinis laikotarpis:</t>
  </si>
  <si>
    <t>2020-12-31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</si>
  <si>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</si>
  <si>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</si>
  <si>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</si>
  <si>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</si>
  <si>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</si>
  <si>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</si>
  <si>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</si>
  <si>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</si>
  <si>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09.02.01.01.</t>
  </si>
  <si>
    <t>Iš viso</t>
  </si>
  <si>
    <t>Ilgalaikiam turtui įsigyti</t>
  </si>
  <si>
    <t>Atsargoms</t>
  </si>
  <si>
    <t>09.06.01.01.</t>
  </si>
  <si>
    <t>(Parašas) (Vardas ir pavardė)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</si>
  <si>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</si>
  <si>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</si>
  <si>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</si>
  <si>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</si>
  <si>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</si>
  <si>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įsakymu Nr.(5.1.1) AV - 306</t>
  </si>
  <si>
    <t xml:space="preserve"> 191791760, Mokyklos g. 4, Plikių mstl., Klaipėdos raj.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</si>
  <si>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</si>
  <si>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</si>
  <si>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</si>
  <si>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</si>
  <si>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</si>
  <si>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</si>
  <si>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</si>
  <si>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</si>
  <si>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</si>
  <si>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</si>
  <si>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</si>
  <si>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</si>
  <si>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</si>
  <si>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</si>
  <si>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</si>
  <si>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</si>
  <si>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</si>
  <si>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</si>
  <si>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</si>
  <si>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</si>
  <si>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</si>
  <si>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</si>
  <si>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</si>
  <si>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</si>
  <si>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</si>
  <si>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</si>
  <si>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</si>
  <si>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</si>
  <si>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</si>
  <si>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r>
      <rPr>
        <u/>
        <sz val="10"/>
        <rFont val="Arial"/>
        <family val="2"/>
        <charset val="186"/>
      </rPr>
      <t>Metinė</t>
    </r>
    <r>
      <rPr>
        <sz val="10"/>
        <rFont val="Arial"/>
        <family val="2"/>
        <charset val="186"/>
      </rPr>
      <t>, ketvirtinė, mėnesinė</t>
    </r>
  </si>
  <si>
    <t xml:space="preserve"> PAŽYMA APIE PAJAMAS UŽ PASLAUGAS IR NUOMĄ  2020 m. gruodžio 31 D. </t>
  </si>
  <si>
    <t>2021-01-14 Nr. F3-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</si>
  <si>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</si>
  <si>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</si>
  <si>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</si>
  <si>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</si>
  <si>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</si>
  <si>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</si>
  <si>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</si>
  <si>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</si>
  <si>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</si>
  <si>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</si>
  <si>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</si>
  <si>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</si>
  <si>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</si>
  <si>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</si>
  <si>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</si>
  <si>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</si>
  <si>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</si>
  <si>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</si>
  <si>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</si>
  <si>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</si>
  <si>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</si>
  <si>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</si>
  <si>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</si>
  <si>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</si>
  <si>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</si>
  <si>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</si>
  <si>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SAVIVALDYBĖS BIUDŽETINIŲ ĮSTAIGŲ  PAJAMŲ ĮMOKŲ ATASKAITA UŽ 2020  METŲ IV KETVIRTĮ</t>
  </si>
  <si>
    <t xml:space="preserve">2021-01-14  Nr.  </t>
  </si>
  <si>
    <t>P A T V I R T I N T A</t>
  </si>
  <si>
    <t>2020 m. kovo 24 d.</t>
  </si>
  <si>
    <t>įsakymu Nr. (5.1.1 E) AV-659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</si>
  <si>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</si>
  <si>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</si>
  <si>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</si>
  <si>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</si>
  <si>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</si>
  <si>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</si>
  <si>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</si>
  <si>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</si>
  <si>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</si>
  <si>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</si>
  <si>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</si>
  <si>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</si>
  <si>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</si>
  <si>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</si>
  <si>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</si>
  <si>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</si>
  <si>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</si>
  <si>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</si>
  <si>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</si>
  <si>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</si>
  <si>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</si>
  <si>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</si>
  <si>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</si>
  <si>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</si>
  <si>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</si>
  <si>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</si>
  <si>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</si>
  <si>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</si>
  <si>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</si>
  <si>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</si>
  <si>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</si>
  <si>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</si>
  <si>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</si>
  <si>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</si>
  <si>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</si>
  <si>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</si>
  <si>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</si>
  <si>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</si>
  <si>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</si>
  <si>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</si>
  <si>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2.7.2.1.1.1</t>
  </si>
  <si>
    <t>Socialinė parama pinigais</t>
  </si>
  <si>
    <t>2.7.3.1.1.1</t>
  </si>
  <si>
    <t>Darbdavių sociailinė parama pinigais</t>
  </si>
  <si>
    <t>Iš viso:</t>
  </si>
  <si>
    <t xml:space="preserve">  (parašas)</t>
  </si>
  <si>
    <t xml:space="preserve">                                  (vardas ir pavardė)</t>
  </si>
  <si>
    <t>PAŽYMA PRIE MOKĖTINŲ SUMŲ 2020 M. gruodžio 31 D. ATASKAITOS 9 PRIEDO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</si>
  <si>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</si>
  <si>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</si>
  <si>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</si>
  <si>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</si>
  <si>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2021-01-14 Nr.______</t>
  </si>
  <si>
    <t>2021-01-14  Nr.______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</si>
  <si>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</si>
  <si>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</si>
  <si>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</si>
  <si>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</si>
  <si>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</si>
  <si>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</si>
  <si>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</si>
  <si>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</si>
  <si>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</si>
  <si>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</si>
  <si>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</si>
  <si>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</si>
  <si>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</si>
  <si>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</si>
  <si>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</si>
  <si>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</si>
  <si>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</si>
  <si>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</si>
  <si>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</si>
  <si>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</si>
  <si>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</si>
  <si>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</si>
  <si>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</si>
  <si>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</si>
  <si>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</si>
  <si>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</si>
  <si>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</si>
  <si>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</si>
  <si>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</si>
  <si>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</si>
  <si>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</si>
  <si>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</si>
  <si>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</si>
  <si>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</si>
  <si>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</si>
  <si>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</si>
  <si>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</si>
  <si>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</si>
  <si>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</si>
  <si>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</si>
  <si>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</si>
  <si>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</si>
  <si>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</si>
  <si>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</si>
  <si>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</si>
  <si>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 xml:space="preserve">Klaipėdos rajono savivaldybės </t>
  </si>
  <si>
    <t>2007 m. sausio 2 d.</t>
  </si>
  <si>
    <t>įsakymu Nr. AV-4</t>
  </si>
  <si>
    <t>Įstaigos pavadinimas</t>
  </si>
  <si>
    <t>Metinė</t>
  </si>
  <si>
    <t>( Eur. )</t>
  </si>
  <si>
    <t>Tikslinių lėšų pavadinimas</t>
  </si>
  <si>
    <t>Likutis metų pradžioje</t>
  </si>
  <si>
    <t>Gauta lėšų</t>
  </si>
  <si>
    <t>Panaudota lėšų</t>
  </si>
  <si>
    <t>Likutis laikotarpio pabaigoje</t>
  </si>
  <si>
    <t>Nemokamo maitinimo finansavimas</t>
  </si>
  <si>
    <t>Fizinių asmenų parama</t>
  </si>
  <si>
    <t xml:space="preserve">GPM 2% </t>
  </si>
  <si>
    <t>MK lėšos brandos egzaminams organizuoti</t>
  </si>
  <si>
    <t>Projektas "Atvira pamoka-kiekvieno mokinio pažangai"</t>
  </si>
  <si>
    <t>Transporto paslaugos</t>
  </si>
  <si>
    <t>Projektas "Visuomenės sveikatos rėmimo programa"</t>
  </si>
  <si>
    <t>Klaipėdos universitetas (už vadovavimą praktikai)</t>
  </si>
  <si>
    <t>Švedų bendruomenės parama</t>
  </si>
  <si>
    <t>(Vardas, pavardė)</t>
  </si>
  <si>
    <t>Birutė Jucienė</t>
  </si>
  <si>
    <t>TIKSLINIŲ LĖŠŲ GAVIMAS IR PANAUDOJIMAS 2020 M GRUODŽIO 31 D.</t>
  </si>
  <si>
    <t>Sudaryta 2021 m sausio 14 d.</t>
  </si>
  <si>
    <t>Projektas "Draugų diena"</t>
  </si>
  <si>
    <t>IKIMOKYKLINIŲ, VISŲ TIPŲ BENDROJO UGDYMO MOKYKLŲ, KITŲ ŠVIETIMO ĮSTAIGŲ TINKLO, KONTINGENTO, ETATŲ  IR IŠLAIDŲ DARBO UŽMOKESČIUI  PLANO ĮVYKDYMO ATASKAITA 2020   m.   gruodžio   mėn.    31 d.</t>
  </si>
  <si>
    <t xml:space="preserve">2021-01-14 Nr. 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</si>
  <si>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</si>
  <si>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</si>
  <si>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</si>
  <si>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</si>
  <si>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</si>
  <si>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2020 m. gruodžio mėn. 31 d.</t>
  </si>
  <si>
    <t xml:space="preserve">     </t>
  </si>
  <si>
    <t xml:space="preserve">                          2021.01.14 Nr.________________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</si>
  <si>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</si>
  <si>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</si>
  <si>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</si>
  <si>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</si>
  <si>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</si>
  <si>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</si>
  <si>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</si>
  <si>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</si>
  <si>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</si>
  <si>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</si>
  <si>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</si>
  <si>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</si>
  <si>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</si>
  <si>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</si>
  <si>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</si>
  <si>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</si>
  <si>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</si>
  <si>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</si>
  <si>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</si>
  <si>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</si>
  <si>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</si>
  <si>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</si>
  <si>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</si>
  <si>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</si>
  <si>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</si>
  <si>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</si>
  <si>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</si>
  <si>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</si>
  <si>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</si>
  <si>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</si>
  <si>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</si>
  <si>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</si>
  <si>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</si>
  <si>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</si>
  <si>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Atidėjiniai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</si>
</sst>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0.00;#0.00;"/>
    <numFmt numFmtId="166" formatCode="#0.0;\-#0.0;"/>
    <numFmt numFmtId="167" formatCode="#0.0;\-#0;"/>
  </numFmts>
  <fonts count="8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b/>
      <sz val="12"/>
      <name val="Times New Roman Baltic"/>
      <charset val="186"/>
    </font>
    <font>
      <sz val="12"/>
      <name val="Times New Roman Baltic"/>
      <family val="1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b/>
      <sz val="8"/>
      <name val="Arial"/>
      <family val="2"/>
      <charset val="186"/>
    </font>
    <font>
      <b/>
      <sz val="8"/>
      <name val="Times New Roman Baltic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10"/>
      <name val="Times New Roman Baltic"/>
      <family val="1"/>
      <charset val="186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6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 applyFill="0" applyProtection="0"/>
    <xf numFmtId="0" fontId="42" fillId="0" borderId="0"/>
    <xf numFmtId="0" fontId="49" fillId="0" borderId="0"/>
    <xf numFmtId="0" fontId="52" fillId="0" borderId="0"/>
    <xf numFmtId="0" fontId="42" fillId="0" borderId="0"/>
    <xf numFmtId="0" fontId="30" fillId="0" borderId="0"/>
    <xf numFmtId="0" fontId="52" fillId="0" borderId="0"/>
    <xf numFmtId="0" fontId="70" fillId="0" borderId="0"/>
  </cellStyleXfs>
  <cellXfs count="703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4" fillId="0" borderId="0" xfId="0" applyFont="1" applyFill="1"/>
    <xf numFmtId="0" fontId="0" fillId="0" borderId="0" xfId="0" applyFill="1"/>
    <xf numFmtId="0" fontId="24" fillId="0" borderId="0" xfId="0" applyFont="1" applyFill="1" applyAlignment="1">
      <alignment horizontal="center" vertical="center" wrapText="1"/>
    </xf>
    <xf numFmtId="14" fontId="23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right" vertical="center"/>
    </xf>
    <xf numFmtId="49" fontId="24" fillId="0" borderId="17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right" vertical="center"/>
    </xf>
    <xf numFmtId="49" fontId="23" fillId="0" borderId="17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right" vertical="center"/>
    </xf>
    <xf numFmtId="0" fontId="29" fillId="0" borderId="0" xfId="0" applyFont="1"/>
    <xf numFmtId="0" fontId="29" fillId="0" borderId="0" xfId="0" applyFont="1" applyAlignment="1"/>
    <xf numFmtId="0" fontId="29" fillId="0" borderId="22" xfId="0" applyFont="1" applyBorder="1" applyAlignment="1"/>
    <xf numFmtId="0" fontId="29" fillId="0" borderId="0" xfId="0" applyFont="1" applyBorder="1" applyAlignment="1"/>
    <xf numFmtId="0" fontId="30" fillId="0" borderId="22" xfId="0" applyFont="1" applyBorder="1" applyAlignment="1"/>
    <xf numFmtId="0" fontId="29" fillId="0" borderId="22" xfId="0" applyFont="1" applyBorder="1"/>
    <xf numFmtId="0" fontId="31" fillId="0" borderId="0" xfId="0" applyFont="1" applyAlignment="1"/>
    <xf numFmtId="0" fontId="31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Border="1"/>
    <xf numFmtId="0" fontId="29" fillId="0" borderId="23" xfId="0" applyFont="1" applyBorder="1"/>
    <xf numFmtId="0" fontId="29" fillId="0" borderId="24" xfId="0" applyFont="1" applyBorder="1"/>
    <xf numFmtId="0" fontId="29" fillId="0" borderId="25" xfId="0" applyFont="1" applyBorder="1"/>
    <xf numFmtId="0" fontId="31" fillId="0" borderId="23" xfId="0" applyFont="1" applyBorder="1"/>
    <xf numFmtId="0" fontId="31" fillId="0" borderId="26" xfId="0" applyFont="1" applyBorder="1" applyAlignment="1">
      <alignment horizontal="center"/>
    </xf>
    <xf numFmtId="0" fontId="29" fillId="0" borderId="27" xfId="0" applyFont="1" applyBorder="1"/>
    <xf numFmtId="0" fontId="29" fillId="0" borderId="28" xfId="0" applyFont="1" applyBorder="1"/>
    <xf numFmtId="0" fontId="31" fillId="0" borderId="31" xfId="0" applyFont="1" applyBorder="1" applyAlignment="1">
      <alignment horizontal="center"/>
    </xf>
    <xf numFmtId="0" fontId="31" fillId="0" borderId="0" xfId="0" applyFont="1" applyBorder="1" applyAlignment="1"/>
    <xf numFmtId="0" fontId="31" fillId="0" borderId="27" xfId="0" applyFont="1" applyBorder="1"/>
    <xf numFmtId="0" fontId="29" fillId="0" borderId="29" xfId="0" applyFont="1" applyBorder="1"/>
    <xf numFmtId="0" fontId="29" fillId="0" borderId="30" xfId="0" applyFont="1" applyBorder="1"/>
    <xf numFmtId="0" fontId="29" fillId="0" borderId="2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wrapText="1"/>
    </xf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6" fillId="0" borderId="22" xfId="0" applyFont="1" applyBorder="1"/>
    <xf numFmtId="0" fontId="33" fillId="0" borderId="22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 applyFill="1" applyBorder="1" applyAlignment="1">
      <alignment horizontal="left" wrapText="1"/>
    </xf>
    <xf numFmtId="0" fontId="37" fillId="0" borderId="0" xfId="0" applyFont="1" applyBorder="1" applyAlignment="1"/>
    <xf numFmtId="0" fontId="38" fillId="0" borderId="0" xfId="0" applyFont="1" applyAlignment="1">
      <alignment wrapText="1"/>
    </xf>
    <xf numFmtId="0" fontId="38" fillId="0" borderId="0" xfId="0" applyFont="1" applyAlignment="1"/>
    <xf numFmtId="0" fontId="35" fillId="0" borderId="0" xfId="0" applyFont="1" applyFill="1"/>
    <xf numFmtId="0" fontId="35" fillId="0" borderId="22" xfId="0" applyFont="1" applyFill="1" applyBorder="1"/>
    <xf numFmtId="0" fontId="37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0" fontId="39" fillId="0" borderId="0" xfId="0" applyFont="1"/>
    <xf numFmtId="0" fontId="33" fillId="0" borderId="0" xfId="0" applyFont="1" applyBorder="1" applyAlignment="1">
      <alignment horizontal="right"/>
    </xf>
    <xf numFmtId="0" fontId="30" fillId="0" borderId="29" xfId="0" applyFont="1" applyBorder="1" applyAlignment="1">
      <alignment wrapText="1"/>
    </xf>
    <xf numFmtId="0" fontId="30" fillId="0" borderId="22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40" fillId="0" borderId="36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/>
    </xf>
    <xf numFmtId="0" fontId="41" fillId="0" borderId="36" xfId="0" quotePrefix="1" applyNumberFormat="1" applyFont="1" applyBorder="1" applyAlignment="1">
      <alignment horizontal="center"/>
    </xf>
    <xf numFmtId="0" fontId="41" fillId="0" borderId="36" xfId="0" applyNumberFormat="1" applyFont="1" applyBorder="1" applyAlignment="1">
      <alignment horizontal="center"/>
    </xf>
    <xf numFmtId="0" fontId="41" fillId="0" borderId="36" xfId="0" applyFont="1" applyBorder="1"/>
    <xf numFmtId="2" fontId="41" fillId="0" borderId="36" xfId="0" applyNumberFormat="1" applyFont="1" applyBorder="1" applyAlignment="1">
      <alignment horizontal="center"/>
    </xf>
    <xf numFmtId="0" fontId="41" fillId="0" borderId="36" xfId="0" applyFont="1" applyBorder="1" applyAlignment="1">
      <alignment horizontal="justify" vertical="top" wrapText="1"/>
    </xf>
    <xf numFmtId="0" fontId="33" fillId="0" borderId="36" xfId="0" applyFont="1" applyBorder="1"/>
    <xf numFmtId="0" fontId="35" fillId="0" borderId="36" xfId="0" applyFont="1" applyBorder="1" applyAlignment="1">
      <alignment horizontal="right" vertical="center" wrapText="1"/>
    </xf>
    <xf numFmtId="2" fontId="34" fillId="0" borderId="35" xfId="0" quotePrefix="1" applyNumberFormat="1" applyFont="1" applyBorder="1" applyAlignment="1">
      <alignment horizontal="center"/>
    </xf>
    <xf numFmtId="0" fontId="34" fillId="0" borderId="0" xfId="0" applyFont="1" applyBorder="1"/>
    <xf numFmtId="0" fontId="37" fillId="0" borderId="0" xfId="1" applyFont="1" applyFill="1" applyAlignment="1"/>
    <xf numFmtId="0" fontId="33" fillId="0" borderId="22" xfId="0" applyFont="1" applyBorder="1"/>
    <xf numFmtId="0" fontId="37" fillId="0" borderId="0" xfId="1" applyFont="1" applyFill="1" applyBorder="1"/>
    <xf numFmtId="0" fontId="37" fillId="0" borderId="0" xfId="0" applyFont="1" applyFill="1"/>
    <xf numFmtId="0" fontId="33" fillId="0" borderId="0" xfId="1" applyFont="1" applyFill="1" applyAlignment="1">
      <alignment vertical="top" wrapText="1"/>
    </xf>
    <xf numFmtId="0" fontId="33" fillId="0" borderId="0" xfId="0" applyFont="1" applyAlignment="1">
      <alignment horizontal="center" vertical="top"/>
    </xf>
    <xf numFmtId="0" fontId="33" fillId="0" borderId="0" xfId="1" applyFont="1" applyFill="1" applyBorder="1" applyAlignment="1">
      <alignment vertical="top"/>
    </xf>
    <xf numFmtId="0" fontId="37" fillId="0" borderId="0" xfId="1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3" fillId="0" borderId="0" xfId="0" applyFont="1" applyFill="1" applyAlignment="1"/>
    <xf numFmtId="0" fontId="33" fillId="0" borderId="0" xfId="1" applyFont="1" applyBorder="1"/>
    <xf numFmtId="0" fontId="37" fillId="0" borderId="0" xfId="1" applyFont="1" applyBorder="1"/>
    <xf numFmtId="0" fontId="37" fillId="0" borderId="0" xfId="0" applyFont="1"/>
    <xf numFmtId="0" fontId="37" fillId="0" borderId="0" xfId="1" applyFont="1" applyBorder="1" applyAlignment="1">
      <alignment horizontal="center"/>
    </xf>
    <xf numFmtId="0" fontId="33" fillId="0" borderId="0" xfId="1" applyFont="1" applyFill="1" applyAlignment="1">
      <alignment horizontal="center" vertical="top" wrapText="1"/>
    </xf>
    <xf numFmtId="0" fontId="33" fillId="0" borderId="0" xfId="1" applyFont="1" applyBorder="1" applyAlignment="1">
      <alignment horizontal="center" vertical="top"/>
    </xf>
    <xf numFmtId="0" fontId="37" fillId="0" borderId="0" xfId="1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1" applyFont="1" applyBorder="1" applyAlignment="1">
      <alignment horizontal="center" vertical="top"/>
    </xf>
    <xf numFmtId="0" fontId="43" fillId="0" borderId="0" xfId="0" applyFont="1"/>
    <xf numFmtId="0" fontId="0" fillId="0" borderId="0" xfId="0"/>
    <xf numFmtId="0" fontId="0" fillId="0" borderId="0" xfId="0" applyAlignment="1"/>
    <xf numFmtId="0" fontId="31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44" fillId="0" borderId="22" xfId="0" applyFont="1" applyBorder="1"/>
    <xf numFmtId="0" fontId="44" fillId="0" borderId="0" xfId="0" applyFont="1" applyBorder="1"/>
    <xf numFmtId="0" fontId="45" fillId="0" borderId="0" xfId="0" applyFont="1"/>
    <xf numFmtId="0" fontId="0" fillId="0" borderId="0" xfId="0" applyBorder="1" applyAlignment="1"/>
    <xf numFmtId="0" fontId="31" fillId="0" borderId="0" xfId="0" applyFont="1" applyBorder="1"/>
    <xf numFmtId="0" fontId="45" fillId="0" borderId="36" xfId="0" applyFont="1" applyBorder="1" applyAlignment="1">
      <alignment horizontal="center" wrapText="1"/>
    </xf>
    <xf numFmtId="0" fontId="45" fillId="0" borderId="36" xfId="0" applyFont="1" applyBorder="1" applyAlignment="1">
      <alignment horizontal="center"/>
    </xf>
    <xf numFmtId="0" fontId="45" fillId="0" borderId="36" xfId="0" applyFont="1" applyFill="1" applyBorder="1"/>
    <xf numFmtId="0" fontId="47" fillId="0" borderId="36" xfId="0" applyFont="1" applyBorder="1"/>
    <xf numFmtId="0" fontId="48" fillId="6" borderId="36" xfId="0" applyFont="1" applyFill="1" applyBorder="1"/>
    <xf numFmtId="0" fontId="48" fillId="0" borderId="36" xfId="0" applyFont="1" applyFill="1" applyBorder="1"/>
    <xf numFmtId="0" fontId="47" fillId="0" borderId="36" xfId="0" applyNumberFormat="1" applyFont="1" applyFill="1" applyBorder="1"/>
    <xf numFmtId="0" fontId="48" fillId="0" borderId="36" xfId="2" applyFont="1" applyFill="1" applyBorder="1" applyAlignment="1" applyProtection="1">
      <alignment vertical="top" wrapText="1"/>
    </xf>
    <xf numFmtId="2" fontId="48" fillId="0" borderId="36" xfId="0" applyNumberFormat="1" applyFont="1" applyFill="1" applyBorder="1"/>
    <xf numFmtId="0" fontId="48" fillId="0" borderId="36" xfId="2" applyFont="1" applyFill="1" applyBorder="1" applyAlignment="1" applyProtection="1">
      <alignment horizontal="left" vertical="top" wrapText="1"/>
    </xf>
    <xf numFmtId="0" fontId="45" fillId="0" borderId="36" xfId="0" applyFont="1" applyBorder="1"/>
    <xf numFmtId="0" fontId="48" fillId="0" borderId="36" xfId="0" applyNumberFormat="1" applyFont="1" applyFill="1" applyBorder="1"/>
    <xf numFmtId="0" fontId="47" fillId="0" borderId="36" xfId="0" applyFont="1" applyFill="1" applyBorder="1"/>
    <xf numFmtId="0" fontId="45" fillId="0" borderId="36" xfId="0" applyFont="1" applyBorder="1" applyAlignment="1">
      <alignment horizontal="right"/>
    </xf>
    <xf numFmtId="0" fontId="45" fillId="0" borderId="36" xfId="0" applyFont="1" applyBorder="1" applyAlignment="1">
      <alignment horizontal="left"/>
    </xf>
    <xf numFmtId="0" fontId="50" fillId="0" borderId="0" xfId="0" applyFont="1"/>
    <xf numFmtId="0" fontId="50" fillId="0" borderId="0" xfId="0" applyFont="1" applyBorder="1"/>
    <xf numFmtId="0" fontId="41" fillId="0" borderId="0" xfId="0" applyFont="1" applyProtection="1">
      <protection locked="0"/>
    </xf>
    <xf numFmtId="0" fontId="41" fillId="0" borderId="0" xfId="0" applyFont="1"/>
    <xf numFmtId="0" fontId="53" fillId="0" borderId="0" xfId="3" applyFont="1" applyProtection="1">
      <protection locked="0"/>
    </xf>
    <xf numFmtId="0" fontId="41" fillId="0" borderId="0" xfId="0" applyFon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54" fillId="0" borderId="0" xfId="0" applyFo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55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57" fillId="0" borderId="33" xfId="0" applyFont="1" applyBorder="1" applyProtection="1">
      <protection locked="0"/>
    </xf>
    <xf numFmtId="0" fontId="57" fillId="0" borderId="36" xfId="0" applyFont="1" applyBorder="1" applyProtection="1">
      <protection locked="0"/>
    </xf>
    <xf numFmtId="0" fontId="40" fillId="0" borderId="0" xfId="0" applyFont="1" applyProtection="1">
      <protection locked="0"/>
    </xf>
    <xf numFmtId="1" fontId="59" fillId="0" borderId="0" xfId="0" applyNumberFormat="1" applyFont="1" applyProtection="1">
      <protection locked="0"/>
    </xf>
    <xf numFmtId="0" fontId="54" fillId="0" borderId="36" xfId="6" applyFont="1" applyBorder="1" applyAlignment="1" applyProtection="1">
      <alignment horizontal="center" vertical="center" wrapText="1"/>
      <protection locked="0"/>
    </xf>
    <xf numFmtId="0" fontId="60" fillId="0" borderId="36" xfId="4" applyFont="1" applyBorder="1" applyAlignment="1" applyProtection="1">
      <alignment horizontal="center" vertical="top" wrapText="1"/>
      <protection locked="0"/>
    </xf>
    <xf numFmtId="0" fontId="60" fillId="0" borderId="33" xfId="6" applyFont="1" applyBorder="1" applyAlignment="1" applyProtection="1">
      <alignment horizontal="center" vertical="top" wrapText="1"/>
      <protection locked="0"/>
    </xf>
    <xf numFmtId="0" fontId="60" fillId="0" borderId="36" xfId="0" applyFont="1" applyBorder="1" applyAlignment="1" applyProtection="1">
      <alignment vertical="top"/>
      <protection locked="0"/>
    </xf>
    <xf numFmtId="0" fontId="40" fillId="0" borderId="27" xfId="0" applyFont="1" applyBorder="1" applyProtection="1"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41" fillId="0" borderId="36" xfId="4" applyFont="1" applyBorder="1" applyAlignment="1" applyProtection="1">
      <alignment vertical="center" wrapText="1"/>
      <protection locked="0"/>
    </xf>
    <xf numFmtId="0" fontId="41" fillId="0" borderId="36" xfId="4" applyFont="1" applyBorder="1" applyProtection="1">
      <protection locked="0"/>
    </xf>
    <xf numFmtId="0" fontId="41" fillId="0" borderId="33" xfId="4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left"/>
      <protection locked="0"/>
    </xf>
    <xf numFmtId="0" fontId="41" fillId="0" borderId="36" xfId="4" applyFont="1" applyBorder="1" applyAlignment="1" applyProtection="1">
      <alignment horizontal="right"/>
      <protection locked="0"/>
    </xf>
    <xf numFmtId="0" fontId="41" fillId="0" borderId="33" xfId="4" applyFont="1" applyBorder="1" applyAlignment="1" applyProtection="1">
      <alignment horizontal="right"/>
      <protection locked="0"/>
    </xf>
    <xf numFmtId="0" fontId="33" fillId="0" borderId="36" xfId="0" applyFont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right"/>
      <protection locked="0"/>
    </xf>
    <xf numFmtId="164" fontId="61" fillId="0" borderId="0" xfId="5" applyNumberFormat="1" applyFont="1" applyProtection="1">
      <protection locked="0"/>
    </xf>
    <xf numFmtId="164" fontId="61" fillId="0" borderId="0" xfId="5" applyNumberFormat="1" applyFont="1" applyAlignment="1" applyProtection="1">
      <alignment horizontal="left"/>
      <protection locked="0"/>
    </xf>
    <xf numFmtId="164" fontId="61" fillId="0" borderId="0" xfId="5" applyNumberFormat="1" applyFont="1" applyAlignment="1" applyProtection="1">
      <alignment horizontal="center"/>
      <protection locked="0"/>
    </xf>
    <xf numFmtId="1" fontId="59" fillId="0" borderId="36" xfId="0" applyNumberFormat="1" applyFont="1" applyBorder="1" applyAlignment="1" applyProtection="1">
      <alignment horizontal="center"/>
      <protection locked="0"/>
    </xf>
    <xf numFmtId="0" fontId="41" fillId="0" borderId="0" xfId="4" applyFont="1" applyAlignment="1" applyProtection="1">
      <alignment vertical="center" wrapText="1"/>
      <protection locked="0"/>
    </xf>
    <xf numFmtId="0" fontId="40" fillId="0" borderId="0" xfId="4" applyFont="1" applyAlignment="1" applyProtection="1">
      <alignment horizontal="center" vertical="center"/>
      <protection locked="0"/>
    </xf>
    <xf numFmtId="0" fontId="41" fillId="0" borderId="0" xfId="4" applyFont="1" applyProtection="1">
      <protection locked="0"/>
    </xf>
    <xf numFmtId="164" fontId="53" fillId="0" borderId="0" xfId="5" applyNumberFormat="1" applyFont="1" applyProtection="1">
      <protection locked="0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46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50" xfId="0" applyFont="1" applyBorder="1" applyAlignment="1">
      <alignment horizontal="center" wrapText="1"/>
    </xf>
    <xf numFmtId="0" fontId="40" fillId="0" borderId="47" xfId="0" applyFont="1" applyBorder="1" applyAlignment="1">
      <alignment horizontal="center" wrapText="1"/>
    </xf>
    <xf numFmtId="0" fontId="40" fillId="0" borderId="44" xfId="0" applyFont="1" applyBorder="1" applyAlignment="1">
      <alignment wrapText="1"/>
    </xf>
    <xf numFmtId="0" fontId="42" fillId="0" borderId="50" xfId="0" applyFont="1" applyBorder="1" applyAlignment="1">
      <alignment horizontal="right" wrapText="1"/>
    </xf>
    <xf numFmtId="0" fontId="42" fillId="0" borderId="36" xfId="0" applyFont="1" applyBorder="1" applyAlignment="1">
      <alignment horizontal="right" wrapText="1"/>
    </xf>
    <xf numFmtId="0" fontId="42" fillId="0" borderId="33" xfId="0" applyFont="1" applyBorder="1" applyAlignment="1">
      <alignment horizontal="right" wrapText="1"/>
    </xf>
    <xf numFmtId="0" fontId="42" fillId="0" borderId="46" xfId="0" applyFont="1" applyBorder="1" applyAlignment="1">
      <alignment horizontal="right" wrapText="1"/>
    </xf>
    <xf numFmtId="0" fontId="42" fillId="0" borderId="45" xfId="0" applyFont="1" applyBorder="1" applyAlignment="1">
      <alignment horizontal="right" wrapText="1"/>
    </xf>
    <xf numFmtId="4" fontId="42" fillId="7" borderId="47" xfId="0" applyNumberFormat="1" applyFont="1" applyFill="1" applyBorder="1" applyAlignment="1">
      <alignment horizontal="right" wrapText="1"/>
    </xf>
    <xf numFmtId="2" fontId="42" fillId="0" borderId="36" xfId="0" applyNumberFormat="1" applyFont="1" applyBorder="1" applyAlignment="1">
      <alignment horizontal="right" wrapText="1"/>
    </xf>
    <xf numFmtId="0" fontId="63" fillId="0" borderId="44" xfId="0" applyFont="1" applyBorder="1" applyAlignment="1">
      <alignment horizontal="left" wrapText="1"/>
    </xf>
    <xf numFmtId="0" fontId="42" fillId="0" borderId="44" xfId="0" applyFont="1" applyBorder="1" applyAlignment="1">
      <alignment horizontal="left" wrapText="1"/>
    </xf>
    <xf numFmtId="2" fontId="42" fillId="0" borderId="45" xfId="0" applyNumberFormat="1" applyFont="1" applyBorder="1" applyAlignment="1">
      <alignment horizontal="right" wrapText="1"/>
    </xf>
    <xf numFmtId="0" fontId="42" fillId="0" borderId="44" xfId="0" applyFont="1" applyBorder="1" applyAlignment="1" applyProtection="1">
      <alignment horizontal="left" wrapText="1"/>
      <protection locked="0"/>
    </xf>
    <xf numFmtId="0" fontId="42" fillId="0" borderId="45" xfId="0" applyFont="1" applyBorder="1" applyAlignment="1" applyProtection="1">
      <alignment horizontal="right" wrapText="1"/>
      <protection locked="0"/>
    </xf>
    <xf numFmtId="0" fontId="42" fillId="0" borderId="36" xfId="0" applyFont="1" applyBorder="1" applyAlignment="1" applyProtection="1">
      <alignment horizontal="right" wrapText="1"/>
      <protection locked="0"/>
    </xf>
    <xf numFmtId="0" fontId="59" fillId="0" borderId="36" xfId="0" applyFont="1" applyBorder="1" applyAlignment="1" applyProtection="1">
      <alignment horizontal="right" wrapText="1"/>
      <protection locked="0"/>
    </xf>
    <xf numFmtId="0" fontId="42" fillId="0" borderId="33" xfId="0" applyFont="1" applyBorder="1" applyAlignment="1" applyProtection="1">
      <alignment horizontal="right" wrapText="1"/>
      <protection locked="0"/>
    </xf>
    <xf numFmtId="0" fontId="42" fillId="0" borderId="46" xfId="0" applyFont="1" applyBorder="1" applyAlignment="1" applyProtection="1">
      <alignment horizontal="right" wrapText="1"/>
      <protection locked="0"/>
    </xf>
    <xf numFmtId="0" fontId="64" fillId="0" borderId="44" xfId="0" applyFont="1" applyBorder="1" applyAlignment="1" applyProtection="1">
      <alignment horizontal="left" wrapText="1"/>
      <protection locked="0"/>
    </xf>
    <xf numFmtId="2" fontId="42" fillId="0" borderId="36" xfId="0" applyNumberFormat="1" applyFont="1" applyBorder="1" applyAlignment="1" applyProtection="1">
      <alignment horizontal="right" wrapText="1"/>
      <protection locked="0"/>
    </xf>
    <xf numFmtId="0" fontId="65" fillId="0" borderId="44" xfId="0" applyFont="1" applyBorder="1" applyAlignment="1" applyProtection="1">
      <alignment horizontal="left" wrapText="1"/>
      <protection locked="0"/>
    </xf>
    <xf numFmtId="0" fontId="59" fillId="0" borderId="44" xfId="0" applyFont="1" applyBorder="1" applyAlignment="1" applyProtection="1">
      <alignment horizontal="left" wrapText="1"/>
      <protection locked="0"/>
    </xf>
    <xf numFmtId="0" fontId="66" fillId="0" borderId="51" xfId="0" applyFont="1" applyBorder="1" applyAlignment="1">
      <alignment horizontal="left" wrapText="1"/>
    </xf>
    <xf numFmtId="0" fontId="42" fillId="0" borderId="52" xfId="0" applyFont="1" applyBorder="1" applyAlignment="1" applyProtection="1">
      <alignment horizontal="right" wrapText="1"/>
      <protection locked="0"/>
    </xf>
    <xf numFmtId="0" fontId="42" fillId="0" borderId="26" xfId="0" applyFont="1" applyBorder="1" applyAlignment="1" applyProtection="1">
      <alignment horizontal="right" wrapText="1"/>
      <protection locked="0"/>
    </xf>
    <xf numFmtId="0" fontId="59" fillId="0" borderId="26" xfId="0" applyFont="1" applyBorder="1" applyAlignment="1" applyProtection="1">
      <alignment horizontal="right" wrapText="1"/>
      <protection locked="0"/>
    </xf>
    <xf numFmtId="0" fontId="42" fillId="0" borderId="23" xfId="0" applyFont="1" applyBorder="1" applyAlignment="1" applyProtection="1">
      <alignment horizontal="right" wrapText="1"/>
      <protection locked="0"/>
    </xf>
    <xf numFmtId="0" fontId="42" fillId="0" borderId="53" xfId="0" applyFont="1" applyBorder="1" applyAlignment="1" applyProtection="1">
      <alignment horizontal="right" wrapText="1"/>
      <protection locked="0"/>
    </xf>
    <xf numFmtId="4" fontId="42" fillId="7" borderId="48" xfId="0" applyNumberFormat="1" applyFont="1" applyFill="1" applyBorder="1" applyAlignment="1">
      <alignment horizontal="right" wrapText="1"/>
    </xf>
    <xf numFmtId="0" fontId="42" fillId="0" borderId="52" xfId="0" applyFont="1" applyBorder="1" applyAlignment="1">
      <alignment horizontal="right" wrapText="1"/>
    </xf>
    <xf numFmtId="0" fontId="67" fillId="7" borderId="37" xfId="0" applyFont="1" applyFill="1" applyBorder="1" applyAlignment="1">
      <alignment horizontal="left" wrapText="1"/>
    </xf>
    <xf numFmtId="0" fontId="67" fillId="7" borderId="54" xfId="0" applyFont="1" applyFill="1" applyBorder="1" applyAlignment="1">
      <alignment horizontal="right" wrapText="1"/>
    </xf>
    <xf numFmtId="0" fontId="67" fillId="7" borderId="55" xfId="0" applyFont="1" applyFill="1" applyBorder="1" applyAlignment="1">
      <alignment horizontal="right" wrapText="1"/>
    </xf>
    <xf numFmtId="0" fontId="67" fillId="7" borderId="56" xfId="0" applyFont="1" applyFill="1" applyBorder="1" applyAlignment="1">
      <alignment horizontal="right" wrapText="1"/>
    </xf>
    <xf numFmtId="4" fontId="42" fillId="7" borderId="56" xfId="0" applyNumberFormat="1" applyFont="1" applyFill="1" applyBorder="1" applyAlignment="1">
      <alignment horizontal="right" wrapText="1"/>
    </xf>
    <xf numFmtId="0" fontId="68" fillId="7" borderId="57" xfId="0" applyFont="1" applyFill="1" applyBorder="1" applyAlignment="1">
      <alignment horizontal="left" wrapText="1"/>
    </xf>
    <xf numFmtId="0" fontId="67" fillId="7" borderId="58" xfId="0" applyFont="1" applyFill="1" applyBorder="1" applyAlignment="1">
      <alignment horizontal="right" wrapText="1"/>
    </xf>
    <xf numFmtId="0" fontId="67" fillId="7" borderId="59" xfId="0" applyFont="1" applyFill="1" applyBorder="1" applyAlignment="1">
      <alignment horizontal="right" wrapText="1"/>
    </xf>
    <xf numFmtId="0" fontId="67" fillId="7" borderId="60" xfId="0" applyFont="1" applyFill="1" applyBorder="1" applyAlignment="1">
      <alignment horizontal="right" wrapText="1"/>
    </xf>
    <xf numFmtId="4" fontId="42" fillId="7" borderId="60" xfId="0" applyNumberFormat="1" applyFont="1" applyFill="1" applyBorder="1" applyAlignment="1">
      <alignment horizontal="right" wrapText="1"/>
    </xf>
    <xf numFmtId="0" fontId="41" fillId="7" borderId="61" xfId="0" applyFont="1" applyFill="1" applyBorder="1"/>
    <xf numFmtId="0" fontId="41" fillId="7" borderId="62" xfId="0" applyFont="1" applyFill="1" applyBorder="1"/>
    <xf numFmtId="0" fontId="41" fillId="7" borderId="32" xfId="0" applyFont="1" applyFill="1" applyBorder="1"/>
    <xf numFmtId="0" fontId="41" fillId="7" borderId="49" xfId="0" applyFont="1" applyFill="1" applyBorder="1"/>
    <xf numFmtId="4" fontId="42" fillId="7" borderId="49" xfId="0" applyNumberFormat="1" applyFont="1" applyFill="1" applyBorder="1" applyAlignment="1">
      <alignment horizontal="right" wrapText="1"/>
    </xf>
    <xf numFmtId="0" fontId="64" fillId="7" borderId="44" xfId="0" applyFont="1" applyFill="1" applyBorder="1" applyAlignment="1" applyProtection="1">
      <alignment horizontal="left" wrapText="1"/>
      <protection locked="0"/>
    </xf>
    <xf numFmtId="0" fontId="41" fillId="7" borderId="45" xfId="0" applyFont="1" applyFill="1" applyBorder="1"/>
    <xf numFmtId="0" fontId="41" fillId="7" borderId="36" xfId="0" applyFont="1" applyFill="1" applyBorder="1"/>
    <xf numFmtId="0" fontId="41" fillId="7" borderId="47" xfId="0" applyFont="1" applyFill="1" applyBorder="1"/>
    <xf numFmtId="0" fontId="41" fillId="7" borderId="44" xfId="0" applyFont="1" applyFill="1" applyBorder="1"/>
    <xf numFmtId="0" fontId="64" fillId="7" borderId="57" xfId="0" applyFont="1" applyFill="1" applyBorder="1" applyAlignment="1" applyProtection="1">
      <alignment horizontal="left" wrapText="1"/>
      <protection locked="0"/>
    </xf>
    <xf numFmtId="0" fontId="41" fillId="7" borderId="58" xfId="0" applyFont="1" applyFill="1" applyBorder="1"/>
    <xf numFmtId="0" fontId="41" fillId="7" borderId="59" xfId="0" applyFont="1" applyFill="1" applyBorder="1"/>
    <xf numFmtId="0" fontId="41" fillId="7" borderId="60" xfId="0" applyFont="1" applyFill="1" applyBorder="1"/>
    <xf numFmtId="0" fontId="51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1" fillId="0" borderId="22" xfId="0" applyFont="1" applyBorder="1" applyProtection="1">
      <protection locked="0"/>
    </xf>
    <xf numFmtId="0" fontId="51" fillId="0" borderId="0" xfId="0" applyFont="1" applyAlignment="1" applyProtection="1">
      <alignment horizontal="center"/>
      <protection locked="0"/>
    </xf>
    <xf numFmtId="0" fontId="61" fillId="0" borderId="0" xfId="7" applyFont="1" applyBorder="1"/>
    <xf numFmtId="0" fontId="71" fillId="0" borderId="0" xfId="7" applyFont="1" applyBorder="1"/>
    <xf numFmtId="0" fontId="71" fillId="0" borderId="0" xfId="7" applyFont="1" applyBorder="1" applyAlignment="1">
      <alignment vertical="center"/>
    </xf>
    <xf numFmtId="0" fontId="58" fillId="0" borderId="0" xfId="7" applyFont="1" applyBorder="1" applyAlignment="1">
      <alignment horizontal="center" vertical="top"/>
    </xf>
    <xf numFmtId="0" fontId="72" fillId="0" borderId="0" xfId="7" applyFont="1" applyBorder="1" applyAlignment="1"/>
    <xf numFmtId="0" fontId="61" fillId="0" borderId="0" xfId="0" applyFont="1" applyBorder="1" applyAlignment="1"/>
    <xf numFmtId="0" fontId="72" fillId="0" borderId="0" xfId="7" applyFont="1" applyBorder="1"/>
    <xf numFmtId="0" fontId="61" fillId="0" borderId="0" xfId="7" applyFont="1" applyBorder="1" applyAlignment="1"/>
    <xf numFmtId="0" fontId="73" fillId="0" borderId="0" xfId="7" applyFont="1" applyBorder="1" applyAlignment="1">
      <alignment horizontal="center" vertical="center"/>
    </xf>
    <xf numFmtId="0" fontId="71" fillId="0" borderId="36" xfId="7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 wrapText="1"/>
    </xf>
    <xf numFmtId="0" fontId="76" fillId="0" borderId="36" xfId="7" applyFont="1" applyBorder="1" applyAlignment="1">
      <alignment horizontal="center" vertical="center" wrapText="1"/>
    </xf>
    <xf numFmtId="0" fontId="76" fillId="0" borderId="36" xfId="7" applyFont="1" applyBorder="1" applyAlignment="1">
      <alignment horizontal="center" wrapText="1"/>
    </xf>
    <xf numFmtId="0" fontId="61" fillId="0" borderId="36" xfId="7" applyFont="1" applyBorder="1" applyAlignment="1"/>
    <xf numFmtId="2" fontId="61" fillId="0" borderId="36" xfId="7" applyNumberFormat="1" applyFont="1" applyBorder="1" applyAlignment="1">
      <alignment horizontal="right"/>
    </xf>
    <xf numFmtId="2" fontId="61" fillId="0" borderId="36" xfId="7" applyNumberFormat="1" applyFont="1" applyBorder="1" applyAlignment="1"/>
    <xf numFmtId="165" fontId="59" fillId="0" borderId="36" xfId="7" applyNumberFormat="1" applyFont="1" applyBorder="1" applyAlignment="1">
      <alignment horizontal="right" vertical="center"/>
    </xf>
    <xf numFmtId="0" fontId="61" fillId="0" borderId="36" xfId="7" applyFont="1" applyBorder="1" applyAlignment="1">
      <alignment wrapText="1"/>
    </xf>
    <xf numFmtId="49" fontId="42" fillId="0" borderId="36" xfId="7" applyNumberFormat="1" applyFont="1" applyBorder="1" applyAlignment="1" applyProtection="1">
      <alignment horizontal="justify" vertical="center"/>
    </xf>
    <xf numFmtId="0" fontId="42" fillId="0" borderId="36" xfId="7" applyNumberFormat="1" applyFont="1" applyBorder="1" applyAlignment="1" applyProtection="1">
      <alignment horizontal="right" vertical="center"/>
    </xf>
    <xf numFmtId="2" fontId="61" fillId="0" borderId="36" xfId="7" applyNumberFormat="1" applyFont="1" applyBorder="1" applyAlignment="1" applyProtection="1">
      <alignment horizontal="right" vertical="center"/>
    </xf>
    <xf numFmtId="49" fontId="42" fillId="0" borderId="36" xfId="7" applyNumberFormat="1" applyFont="1" applyBorder="1" applyAlignment="1" applyProtection="1">
      <alignment horizontal="right" vertical="center"/>
    </xf>
    <xf numFmtId="1" fontId="77" fillId="0" borderId="36" xfId="0" applyNumberFormat="1" applyFont="1" applyBorder="1" applyAlignment="1"/>
    <xf numFmtId="2" fontId="67" fillId="0" borderId="36" xfId="0" applyNumberFormat="1" applyFont="1" applyBorder="1" applyAlignment="1"/>
    <xf numFmtId="166" fontId="58" fillId="0" borderId="0" xfId="7" applyNumberFormat="1" applyFont="1" applyBorder="1" applyAlignment="1" applyProtection="1"/>
    <xf numFmtId="1" fontId="78" fillId="0" borderId="0" xfId="0" applyNumberFormat="1" applyFont="1" applyBorder="1" applyAlignment="1">
      <alignment vertical="top"/>
    </xf>
    <xf numFmtId="1" fontId="61" fillId="0" borderId="0" xfId="0" applyNumberFormat="1" applyFont="1" applyBorder="1" applyAlignment="1"/>
    <xf numFmtId="1" fontId="58" fillId="0" borderId="0" xfId="0" applyNumberFormat="1" applyFont="1" applyBorder="1" applyAlignment="1"/>
    <xf numFmtId="1" fontId="53" fillId="0" borderId="0" xfId="0" applyNumberFormat="1" applyFont="1" applyBorder="1" applyAlignment="1"/>
    <xf numFmtId="0" fontId="30" fillId="0" borderId="63" xfId="0" applyFont="1" applyFill="1" applyBorder="1" applyAlignment="1"/>
    <xf numFmtId="1" fontId="58" fillId="0" borderId="63" xfId="0" applyNumberFormat="1" applyFont="1" applyBorder="1" applyAlignment="1"/>
    <xf numFmtId="0" fontId="45" fillId="0" borderId="0" xfId="0" applyFont="1" applyFill="1" applyBorder="1" applyAlignment="1">
      <alignment horizontal="center" vertical="top"/>
    </xf>
    <xf numFmtId="0" fontId="30" fillId="0" borderId="63" xfId="0" applyFont="1" applyFill="1" applyBorder="1"/>
    <xf numFmtId="166" fontId="58" fillId="0" borderId="0" xfId="7" applyNumberFormat="1" applyFont="1" applyBorder="1" applyAlignment="1" applyProtection="1">
      <alignment horizontal="right"/>
      <protection locked="0"/>
    </xf>
    <xf numFmtId="1" fontId="78" fillId="0" borderId="0" xfId="0" applyNumberFormat="1" applyFont="1" applyBorder="1"/>
    <xf numFmtId="1" fontId="61" fillId="0" borderId="0" xfId="0" applyNumberFormat="1" applyFont="1" applyBorder="1"/>
    <xf numFmtId="167" fontId="58" fillId="0" borderId="0" xfId="7" applyNumberFormat="1" applyFont="1" applyBorder="1" applyAlignment="1" applyProtection="1">
      <alignment horizontal="right"/>
      <protection locked="0"/>
    </xf>
    <xf numFmtId="1" fontId="58" fillId="0" borderId="0" xfId="0" applyNumberFormat="1" applyFont="1" applyBorder="1"/>
    <xf numFmtId="1" fontId="58" fillId="0" borderId="0" xfId="0" applyNumberFormat="1" applyFont="1" applyBorder="1" applyAlignment="1">
      <alignment vertical="top"/>
    </xf>
    <xf numFmtId="1" fontId="58" fillId="0" borderId="0" xfId="0" applyNumberFormat="1" applyFont="1" applyBorder="1" applyAlignment="1">
      <alignment vertical="center"/>
    </xf>
    <xf numFmtId="0" fontId="58" fillId="0" borderId="0" xfId="7" applyFont="1" applyBorder="1"/>
    <xf numFmtId="0" fontId="80" fillId="0" borderId="0" xfId="7" applyFont="1" applyBorder="1"/>
    <xf numFmtId="0" fontId="55" fillId="0" borderId="0" xfId="7" applyFont="1" applyBorder="1" applyAlignment="1"/>
    <xf numFmtId="2" fontId="59" fillId="0" borderId="36" xfId="7" applyNumberFormat="1" applyFont="1" applyBorder="1" applyAlignment="1">
      <alignment horizontal="right" vertical="center"/>
    </xf>
    <xf numFmtId="0" fontId="81" fillId="0" borderId="0" xfId="0" applyFont="1" applyFill="1" applyProtection="1"/>
    <xf numFmtId="0" fontId="17" fillId="0" borderId="0" xfId="0" applyFont="1" applyFill="1" applyAlignment="1" applyProtection="1">
      <alignment horizontal="left"/>
    </xf>
    <xf numFmtId="0" fontId="82" fillId="0" borderId="0" xfId="0" applyFont="1" applyFill="1" applyAlignment="1" applyProtection="1">
      <alignment horizontal="left"/>
    </xf>
    <xf numFmtId="0" fontId="82" fillId="0" borderId="0" xfId="0" applyFont="1" applyFill="1" applyProtection="1"/>
    <xf numFmtId="0" fontId="15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81" fillId="0" borderId="0" xfId="0" applyFont="1" applyFill="1" applyAlignment="1" applyProtection="1">
      <alignment horizontal="center" vertical="center"/>
    </xf>
    <xf numFmtId="0" fontId="81" fillId="0" borderId="0" xfId="0" applyFont="1" applyFill="1" applyAlignment="1" applyProtection="1">
      <alignment vertical="center"/>
    </xf>
    <xf numFmtId="0" fontId="81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81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/>
    </xf>
    <xf numFmtId="0" fontId="81" fillId="0" borderId="0" xfId="0" applyFont="1" applyFill="1" applyAlignment="1" applyProtection="1">
      <alignment horizontal="left"/>
    </xf>
    <xf numFmtId="0" fontId="83" fillId="0" borderId="0" xfId="0" applyFont="1" applyFill="1" applyAlignment="1" applyProtection="1">
      <alignment horizontal="right" vertical="center"/>
    </xf>
    <xf numFmtId="164" fontId="83" fillId="0" borderId="0" xfId="0" applyNumberFormat="1" applyFont="1" applyFill="1" applyAlignment="1" applyProtection="1">
      <alignment vertical="center"/>
    </xf>
    <xf numFmtId="164" fontId="81" fillId="0" borderId="0" xfId="0" applyNumberFormat="1" applyFont="1" applyFill="1" applyAlignment="1" applyProtection="1">
      <alignment horizontal="center"/>
    </xf>
    <xf numFmtId="164" fontId="81" fillId="0" borderId="0" xfId="0" applyNumberFormat="1" applyFont="1" applyFill="1" applyAlignment="1" applyProtection="1">
      <alignment horizontal="right" vertical="center"/>
    </xf>
    <xf numFmtId="0" fontId="83" fillId="0" borderId="1" xfId="0" applyFont="1" applyFill="1" applyBorder="1" applyProtection="1"/>
    <xf numFmtId="0" fontId="81" fillId="0" borderId="0" xfId="0" applyFont="1" applyFill="1" applyAlignment="1" applyProtection="1">
      <alignment horizontal="right"/>
    </xf>
    <xf numFmtId="0" fontId="83" fillId="0" borderId="0" xfId="0" applyFont="1" applyFill="1" applyProtection="1"/>
    <xf numFmtId="0" fontId="83" fillId="0" borderId="0" xfId="0" applyFont="1" applyFill="1" applyAlignment="1" applyProtection="1">
      <alignment horizontal="right"/>
    </xf>
    <xf numFmtId="0" fontId="81" fillId="0" borderId="6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81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top"/>
    </xf>
    <xf numFmtId="0" fontId="81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0" xfId="0" applyFont="1" applyFill="1" applyProtection="1"/>
    <xf numFmtId="0" fontId="81" fillId="0" borderId="1" xfId="0" applyFont="1" applyFill="1" applyBorder="1" applyAlignment="1" applyProtection="1">
      <alignment vertical="center" wrapText="1"/>
    </xf>
    <xf numFmtId="2" fontId="81" fillId="0" borderId="1" xfId="0" applyNumberFormat="1" applyFont="1" applyFill="1" applyBorder="1" applyAlignment="1" applyProtection="1">
      <alignment horizontal="right" vertical="center"/>
    </xf>
    <xf numFmtId="2" fontId="20" fillId="8" borderId="1" xfId="0" applyNumberFormat="1" applyFont="1" applyFill="1" applyBorder="1" applyAlignment="1" applyProtection="1">
      <alignment horizontal="right" vertical="center"/>
    </xf>
    <xf numFmtId="0" fontId="81" fillId="0" borderId="1" xfId="0" applyFont="1" applyFill="1" applyBorder="1" applyAlignment="1" applyProtection="1">
      <alignment vertical="top" wrapText="1"/>
    </xf>
    <xf numFmtId="0" fontId="81" fillId="8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1" fontId="81" fillId="0" borderId="1" xfId="0" applyNumberFormat="1" applyFont="1" applyFill="1" applyBorder="1" applyAlignment="1" applyProtection="1">
      <alignment horizontal="center"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vertical="top" wrapText="1"/>
    </xf>
    <xf numFmtId="0" fontId="81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 vertical="top" wrapText="1"/>
    </xf>
    <xf numFmtId="164" fontId="81" fillId="0" borderId="5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 vertical="center" wrapText="1"/>
    </xf>
    <xf numFmtId="0" fontId="81" fillId="0" borderId="0" xfId="0" applyFont="1" applyFill="1" applyAlignment="1" applyProtection="1">
      <alignment vertical="top"/>
    </xf>
    <xf numFmtId="0" fontId="81" fillId="0" borderId="0" xfId="0" applyFont="1" applyFill="1" applyAlignment="1" applyProtection="1">
      <alignment horizontal="center" vertical="center" wrapText="1"/>
    </xf>
    <xf numFmtId="0" fontId="81" fillId="0" borderId="65" xfId="0" applyFont="1" applyFill="1" applyBorder="1" applyAlignment="1" applyProtection="1">
      <alignment horizontal="left" vertical="center"/>
    </xf>
    <xf numFmtId="0" fontId="81" fillId="0" borderId="65" xfId="0" applyFont="1" applyFill="1" applyBorder="1" applyAlignment="1" applyProtection="1">
      <alignment horizontal="left"/>
    </xf>
    <xf numFmtId="0" fontId="83" fillId="0" borderId="0" xfId="0" applyFont="1" applyFill="1" applyAlignment="1" applyProtection="1">
      <alignment horizontal="center" vertical="center" wrapText="1"/>
    </xf>
    <xf numFmtId="0" fontId="82" fillId="0" borderId="0" xfId="0" applyFont="1" applyFill="1" applyAlignment="1" applyProtection="1">
      <alignment horizontal="left" vertical="center"/>
    </xf>
    <xf numFmtId="0" fontId="82" fillId="0" borderId="0" xfId="0" applyFont="1" applyFill="1" applyAlignment="1" applyProtection="1">
      <alignment horizontal="right" vertical="center"/>
    </xf>
    <xf numFmtId="0" fontId="2" fillId="0" borderId="66" xfId="0" applyFont="1" applyFill="1" applyBorder="1" applyAlignment="1" applyProtection="1">
      <alignment horizontal="center" vertical="top"/>
    </xf>
    <xf numFmtId="0" fontId="2" fillId="0" borderId="66" xfId="0" applyFont="1" applyFill="1" applyBorder="1" applyAlignment="1" applyProtection="1">
      <alignment horizontal="right" vertical="center"/>
    </xf>
    <xf numFmtId="0" fontId="84" fillId="0" borderId="0" xfId="0" applyFont="1" applyFill="1" applyAlignment="1" applyProtection="1">
      <alignment vertical="center"/>
    </xf>
    <xf numFmtId="0" fontId="84" fillId="0" borderId="0" xfId="0" applyFont="1" applyFill="1" applyAlignment="1" applyProtection="1">
      <alignment vertical="top"/>
    </xf>
    <xf numFmtId="0" fontId="84" fillId="0" borderId="0" xfId="0" applyFont="1" applyFill="1" applyProtection="1"/>
    <xf numFmtId="0" fontId="2" fillId="0" borderId="66" xfId="0" applyFont="1" applyFill="1" applyBorder="1" applyAlignment="1" applyProtection="1">
      <alignment horizontal="right" vertical="top"/>
    </xf>
    <xf numFmtId="0" fontId="17" fillId="0" borderId="0" xfId="0" applyFont="1" applyFill="1" applyProtection="1"/>
    <xf numFmtId="0" fontId="24" fillId="0" borderId="0" xfId="0" applyFont="1" applyFill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top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5" xfId="0" applyFont="1" applyBorder="1"/>
    <xf numFmtId="0" fontId="31" fillId="0" borderId="29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29" fillId="0" borderId="28" xfId="0" applyFont="1" applyBorder="1"/>
    <xf numFmtId="0" fontId="31" fillId="0" borderId="26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/>
    <xf numFmtId="0" fontId="29" fillId="0" borderId="26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left" wrapText="1"/>
    </xf>
    <xf numFmtId="0" fontId="29" fillId="0" borderId="34" xfId="0" applyFont="1" applyBorder="1" applyAlignment="1">
      <alignment horizontal="left" wrapText="1"/>
    </xf>
    <xf numFmtId="0" fontId="29" fillId="0" borderId="35" xfId="0" applyFont="1" applyBorder="1" applyAlignment="1">
      <alignment horizontal="left" wrapText="1"/>
    </xf>
    <xf numFmtId="0" fontId="29" fillId="0" borderId="25" xfId="0" applyFont="1" applyBorder="1" applyAlignment="1">
      <alignment horizontal="center"/>
    </xf>
    <xf numFmtId="2" fontId="29" fillId="0" borderId="23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30" xfId="0" applyFont="1" applyBorder="1" applyAlignment="1">
      <alignment horizontal="center"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/>
    <xf numFmtId="0" fontId="29" fillId="0" borderId="25" xfId="0" applyFont="1" applyBorder="1" applyAlignment="1"/>
    <xf numFmtId="0" fontId="29" fillId="0" borderId="33" xfId="0" applyFont="1" applyFill="1" applyBorder="1" applyAlignment="1">
      <alignment horizontal="left" wrapText="1"/>
    </xf>
    <xf numFmtId="0" fontId="29" fillId="0" borderId="34" xfId="0" applyFont="1" applyFill="1" applyBorder="1" applyAlignment="1">
      <alignment horizontal="left" wrapText="1"/>
    </xf>
    <xf numFmtId="0" fontId="29" fillId="0" borderId="35" xfId="0" applyFont="1" applyFill="1" applyBorder="1" applyAlignment="1">
      <alignment horizontal="left" wrapText="1"/>
    </xf>
    <xf numFmtId="0" fontId="29" fillId="0" borderId="33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22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3" xfId="0" applyFont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30" fillId="0" borderId="24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40" fillId="0" borderId="36" xfId="0" applyFont="1" applyBorder="1" applyAlignment="1">
      <alignment horizontal="center" vertical="center" wrapText="1"/>
    </xf>
    <xf numFmtId="0" fontId="30" fillId="0" borderId="36" xfId="0" applyFont="1" applyBorder="1" applyAlignment="1">
      <alignment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32" xfId="0" applyFont="1" applyBorder="1" applyAlignment="1">
      <alignment wrapText="1"/>
    </xf>
    <xf numFmtId="0" fontId="33" fillId="0" borderId="0" xfId="1" applyFont="1" applyFill="1" applyAlignment="1">
      <alignment horizontal="center" vertical="top" wrapText="1"/>
    </xf>
    <xf numFmtId="0" fontId="33" fillId="0" borderId="0" xfId="1" applyFont="1" applyFill="1" applyBorder="1" applyAlignment="1">
      <alignment horizontal="center" vertical="top"/>
    </xf>
    <xf numFmtId="0" fontId="37" fillId="0" borderId="22" xfId="1" applyFont="1" applyFill="1" applyBorder="1" applyAlignment="1">
      <alignment horizontal="left" wrapText="1"/>
    </xf>
    <xf numFmtId="0" fontId="37" fillId="0" borderId="22" xfId="1" applyFont="1" applyFill="1" applyBorder="1" applyAlignment="1"/>
    <xf numFmtId="0" fontId="33" fillId="0" borderId="24" xfId="1" applyFont="1" applyFill="1" applyBorder="1" applyAlignment="1">
      <alignment horizontal="center" vertical="top" wrapText="1"/>
    </xf>
    <xf numFmtId="0" fontId="33" fillId="0" borderId="22" xfId="1" applyFont="1" applyFill="1" applyBorder="1" applyAlignment="1">
      <alignment horizontal="center"/>
    </xf>
    <xf numFmtId="0" fontId="33" fillId="0" borderId="22" xfId="1" applyFont="1" applyFill="1" applyBorder="1" applyAlignment="1">
      <alignment horizontal="left"/>
    </xf>
    <xf numFmtId="0" fontId="20" fillId="0" borderId="0" xfId="0" applyFont="1" applyFill="1" applyAlignment="1" applyProtection="1">
      <alignment horizontal="center"/>
    </xf>
    <xf numFmtId="0" fontId="81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81" fillId="0" borderId="5" xfId="0" applyFont="1" applyFill="1" applyBorder="1" applyAlignment="1" applyProtection="1">
      <alignment horizontal="center"/>
    </xf>
    <xf numFmtId="0" fontId="81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wrapText="1"/>
    </xf>
    <xf numFmtId="0" fontId="81" fillId="0" borderId="0" xfId="0" applyFont="1" applyFill="1" applyAlignment="1" applyProtection="1">
      <alignment horizontal="center" wrapText="1"/>
    </xf>
    <xf numFmtId="0" fontId="81" fillId="0" borderId="0" xfId="0" applyFont="1" applyFill="1" applyAlignment="1" applyProtection="1">
      <alignment horizontal="center" vertical="center" wrapText="1"/>
    </xf>
    <xf numFmtId="0" fontId="81" fillId="0" borderId="0" xfId="0" applyFont="1" applyFill="1" applyAlignment="1" applyProtection="1">
      <alignment wrapText="1"/>
    </xf>
    <xf numFmtId="0" fontId="81" fillId="0" borderId="0" xfId="0" applyFont="1" applyFill="1" applyProtection="1"/>
    <xf numFmtId="0" fontId="20" fillId="0" borderId="1" xfId="0" applyFont="1" applyFill="1" applyBorder="1" applyAlignment="1" applyProtection="1">
      <alignment horizontal="center" vertical="center" wrapText="1"/>
    </xf>
    <xf numFmtId="0" fontId="81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81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81" fillId="0" borderId="1" xfId="0" applyFont="1" applyFill="1" applyBorder="1" applyAlignment="1" applyProtection="1">
      <alignment horizontal="center"/>
    </xf>
    <xf numFmtId="0" fontId="81" fillId="0" borderId="1" xfId="0" applyFont="1" applyFill="1" applyBorder="1" applyAlignment="1" applyProtection="1">
      <alignment horizontal="center" wrapText="1"/>
    </xf>
    <xf numFmtId="0" fontId="81" fillId="0" borderId="1" xfId="0" applyFont="1" applyFill="1" applyBorder="1" applyAlignment="1" applyProtection="1">
      <alignment horizontal="center" vertical="center"/>
    </xf>
    <xf numFmtId="0" fontId="81" fillId="0" borderId="0" xfId="0" applyFont="1" applyFill="1" applyAlignment="1" applyProtection="1">
      <alignment vertical="center"/>
    </xf>
    <xf numFmtId="0" fontId="45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31" fillId="0" borderId="0" xfId="0" applyFont="1" applyBorder="1" applyAlignment="1">
      <alignment horizontal="left"/>
    </xf>
    <xf numFmtId="0" fontId="45" fillId="0" borderId="22" xfId="0" applyFont="1" applyBorder="1" applyAlignment="1">
      <alignment horizontal="right"/>
    </xf>
    <xf numFmtId="0" fontId="45" fillId="0" borderId="2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/>
    </xf>
    <xf numFmtId="0" fontId="45" fillId="0" borderId="36" xfId="0" applyFont="1" applyBorder="1" applyAlignment="1">
      <alignment horizontal="center" wrapText="1"/>
    </xf>
    <xf numFmtId="0" fontId="45" fillId="0" borderId="36" xfId="0" applyFont="1" applyBorder="1"/>
    <xf numFmtId="0" fontId="50" fillId="0" borderId="0" xfId="0" applyFont="1" applyAlignment="1">
      <alignment horizontal="left" wrapText="1"/>
    </xf>
    <xf numFmtId="0" fontId="50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50" fillId="0" borderId="0" xfId="0" applyFont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" fontId="59" fillId="0" borderId="33" xfId="0" applyNumberFormat="1" applyFont="1" applyBorder="1" applyAlignment="1" applyProtection="1">
      <alignment horizontal="center"/>
      <protection locked="0"/>
    </xf>
    <xf numFmtId="1" fontId="59" fillId="0" borderId="35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37" fillId="0" borderId="22" xfId="0" applyFont="1" applyBorder="1" applyAlignment="1" applyProtection="1">
      <alignment horizontal="center" wrapText="1"/>
      <protection locked="0"/>
    </xf>
    <xf numFmtId="0" fontId="35" fillId="0" borderId="0" xfId="4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56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41" fillId="0" borderId="33" xfId="0" applyFont="1" applyBorder="1" applyAlignment="1" applyProtection="1">
      <alignment horizontal="center"/>
      <protection locked="0"/>
    </xf>
    <xf numFmtId="0" fontId="41" fillId="0" borderId="35" xfId="0" applyFont="1" applyBorder="1" applyAlignment="1" applyProtection="1">
      <alignment horizontal="center"/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40" fillId="0" borderId="37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 applyProtection="1">
      <alignment horizontal="center" vertical="center" wrapText="1"/>
      <protection locked="0"/>
    </xf>
    <xf numFmtId="0" fontId="33" fillId="0" borderId="38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0" fontId="33" fillId="0" borderId="40" xfId="0" applyFont="1" applyBorder="1" applyAlignment="1" applyProtection="1">
      <alignment horizontal="center" vertical="center" wrapText="1"/>
      <protection locked="0"/>
    </xf>
    <xf numFmtId="0" fontId="33" fillId="0" borderId="41" xfId="0" applyFont="1" applyBorder="1" applyAlignment="1" applyProtection="1">
      <alignment horizontal="center" vertical="center" wrapText="1"/>
      <protection locked="0"/>
    </xf>
    <xf numFmtId="0" fontId="33" fillId="0" borderId="42" xfId="0" applyFont="1" applyBorder="1" applyAlignment="1" applyProtection="1">
      <alignment horizontal="center" vertical="center" wrapText="1"/>
      <protection locked="0"/>
    </xf>
    <xf numFmtId="0" fontId="33" fillId="0" borderId="43" xfId="0" applyFont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33" fillId="0" borderId="46" xfId="0" applyFont="1" applyBorder="1" applyAlignment="1" applyProtection="1">
      <alignment horizontal="center" vertical="center" wrapText="1"/>
      <protection locked="0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40" fillId="0" borderId="48" xfId="0" applyFont="1" applyBorder="1" applyAlignment="1" applyProtection="1">
      <alignment horizontal="center" vertical="center" wrapText="1"/>
      <protection locked="0"/>
    </xf>
    <xf numFmtId="0" fontId="40" fillId="0" borderId="49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wrapText="1"/>
      <protection locked="0"/>
    </xf>
    <xf numFmtId="0" fontId="51" fillId="0" borderId="24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60" fillId="0" borderId="36" xfId="0" applyFont="1" applyBorder="1" applyAlignment="1" applyProtection="1">
      <alignment horizontal="left" vertical="center" wrapText="1"/>
      <protection locked="0"/>
    </xf>
    <xf numFmtId="0" fontId="40" fillId="0" borderId="47" xfId="0" applyFont="1" applyBorder="1" applyAlignment="1" applyProtection="1">
      <alignment horizontal="center" vertical="center" wrapText="1"/>
      <protection locked="0"/>
    </xf>
    <xf numFmtId="0" fontId="79" fillId="0" borderId="64" xfId="0" applyFont="1" applyBorder="1" applyAlignment="1">
      <alignment horizontal="center"/>
    </xf>
    <xf numFmtId="0" fontId="73" fillId="0" borderId="0" xfId="7" applyFont="1" applyBorder="1" applyAlignment="1">
      <alignment horizontal="center" vertical="center"/>
    </xf>
    <xf numFmtId="0" fontId="74" fillId="0" borderId="0" xfId="7" applyFont="1" applyBorder="1" applyAlignment="1">
      <alignment horizontal="center" vertical="center"/>
    </xf>
    <xf numFmtId="1" fontId="53" fillId="0" borderId="63" xfId="0" applyNumberFormat="1" applyFont="1" applyBorder="1" applyAlignment="1">
      <alignment horizontal="center"/>
    </xf>
  </cellXfs>
  <cellStyles count="8">
    <cellStyle name="Įprastas" xfId="0" builtinId="0"/>
    <cellStyle name="Įprastas 4" xfId="2"/>
    <cellStyle name="Normal_biudz uz 2001 atskaitomybe3" xfId="7"/>
    <cellStyle name="Normal_CF_ataskaitos_prie_mokejimo_tvarkos_040115" xfId="1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41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/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/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14.25" customHeight="1">
      <c r="A23" s="500" t="s">
        <v>256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/>
      <c r="L23" s="16"/>
      <c r="M23" s="134"/>
    </row>
    <row r="24" spans="1:17" ht="12.75" customHeight="1">
      <c r="F24" s="1"/>
      <c r="G24" s="22" t="s">
        <v>26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/>
      <c r="J25" s="143"/>
      <c r="K25" s="144"/>
      <c r="L25" s="144"/>
      <c r="M25" s="134"/>
    </row>
    <row r="26" spans="1:17">
      <c r="A26" s="511"/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846431</v>
      </c>
      <c r="J30" s="41">
        <f>SUM(J31+J42+J61+J82+J89+J109+J131+J150+J160)</f>
        <v>846431</v>
      </c>
      <c r="K30" s="42">
        <f>SUM(K31+K42+K61+K82+K89+K109+K131+K150+K160)</f>
        <v>825627.08000000007</v>
      </c>
      <c r="L30" s="41">
        <f>SUM(L31+L42+L61+L82+L89+L109+L131+L150+L160)</f>
        <v>825627.08000000007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697986</v>
      </c>
      <c r="J31" s="41">
        <f>SUM(J32+J38)</f>
        <v>697986</v>
      </c>
      <c r="K31" s="49">
        <f>SUM(K32+K38)</f>
        <v>695780.69000000006</v>
      </c>
      <c r="L31" s="50">
        <f>SUM(L32+L38)</f>
        <v>695780.69000000006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687639</v>
      </c>
      <c r="J32" s="41">
        <f>SUM(J33)</f>
        <v>687639</v>
      </c>
      <c r="K32" s="42">
        <f>SUM(K33)</f>
        <v>685580.9</v>
      </c>
      <c r="L32" s="41">
        <f>SUM(L33)</f>
        <v>685580.9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687639</v>
      </c>
      <c r="J33" s="41">
        <f t="shared" ref="J33:L34" si="0">SUM(J34)</f>
        <v>687639</v>
      </c>
      <c r="K33" s="41">
        <f t="shared" si="0"/>
        <v>685580.9</v>
      </c>
      <c r="L33" s="41">
        <f t="shared" si="0"/>
        <v>685580.9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687639</v>
      </c>
      <c r="J34" s="42">
        <f t="shared" si="0"/>
        <v>687639</v>
      </c>
      <c r="K34" s="42">
        <f t="shared" si="0"/>
        <v>685580.9</v>
      </c>
      <c r="L34" s="42">
        <f t="shared" si="0"/>
        <v>685580.9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687639</v>
      </c>
      <c r="J35" s="57">
        <v>687639</v>
      </c>
      <c r="K35" s="57">
        <v>685580.9</v>
      </c>
      <c r="L35" s="57">
        <v>685580.9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10347</v>
      </c>
      <c r="J38" s="41">
        <f t="shared" si="1"/>
        <v>10347</v>
      </c>
      <c r="K38" s="42">
        <f t="shared" si="1"/>
        <v>10199.790000000001</v>
      </c>
      <c r="L38" s="41">
        <f t="shared" si="1"/>
        <v>10199.790000000001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10347</v>
      </c>
      <c r="J39" s="41">
        <f t="shared" si="1"/>
        <v>10347</v>
      </c>
      <c r="K39" s="41">
        <f t="shared" si="1"/>
        <v>10199.790000000001</v>
      </c>
      <c r="L39" s="41">
        <f t="shared" si="1"/>
        <v>10199.790000000001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10347</v>
      </c>
      <c r="J40" s="41">
        <f t="shared" si="1"/>
        <v>10347</v>
      </c>
      <c r="K40" s="41">
        <f t="shared" si="1"/>
        <v>10199.790000000001</v>
      </c>
      <c r="L40" s="41">
        <f t="shared" si="1"/>
        <v>10199.790000000001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10347</v>
      </c>
      <c r="J41" s="57">
        <v>10347</v>
      </c>
      <c r="K41" s="57">
        <v>10199.790000000001</v>
      </c>
      <c r="L41" s="57">
        <v>10199.790000000001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123600</v>
      </c>
      <c r="J42" s="62">
        <f t="shared" si="2"/>
        <v>123600</v>
      </c>
      <c r="K42" s="61">
        <f t="shared" si="2"/>
        <v>105163.36</v>
      </c>
      <c r="L42" s="61">
        <f t="shared" si="2"/>
        <v>105163.36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123600</v>
      </c>
      <c r="J43" s="42">
        <f t="shared" si="2"/>
        <v>123600</v>
      </c>
      <c r="K43" s="41">
        <f t="shared" si="2"/>
        <v>105163.36</v>
      </c>
      <c r="L43" s="42">
        <f t="shared" si="2"/>
        <v>105163.36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123600</v>
      </c>
      <c r="J44" s="42">
        <f t="shared" si="2"/>
        <v>123600</v>
      </c>
      <c r="K44" s="50">
        <f t="shared" si="2"/>
        <v>105163.36</v>
      </c>
      <c r="L44" s="50">
        <f t="shared" si="2"/>
        <v>105163.36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123600</v>
      </c>
      <c r="J45" s="68">
        <f>SUM(J46:J60)</f>
        <v>123600</v>
      </c>
      <c r="K45" s="69">
        <f>SUM(K46:K60)</f>
        <v>105163.36</v>
      </c>
      <c r="L45" s="69">
        <f>SUM(L46:L60)</f>
        <v>105163.36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32300</v>
      </c>
      <c r="J46" s="57">
        <v>32300</v>
      </c>
      <c r="K46" s="57">
        <v>18514.669999999998</v>
      </c>
      <c r="L46" s="57">
        <v>18514.669999999998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36</v>
      </c>
      <c r="L47" s="57">
        <v>36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1500</v>
      </c>
      <c r="K48" s="57">
        <v>1279.8699999999999</v>
      </c>
      <c r="L48" s="57">
        <v>1279.8699999999999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6200</v>
      </c>
      <c r="J49" s="57">
        <v>6200</v>
      </c>
      <c r="K49" s="57">
        <v>5386.87</v>
      </c>
      <c r="L49" s="57">
        <v>5386.87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500</v>
      </c>
      <c r="K50" s="57">
        <v>500</v>
      </c>
      <c r="L50" s="57">
        <v>500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400</v>
      </c>
      <c r="J51" s="57">
        <v>400</v>
      </c>
      <c r="K51" s="57">
        <v>300</v>
      </c>
      <c r="L51" s="57">
        <v>300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2200</v>
      </c>
      <c r="J54" s="57">
        <v>2200</v>
      </c>
      <c r="K54" s="57">
        <v>2179.62</v>
      </c>
      <c r="L54" s="57">
        <v>2179.62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1900</v>
      </c>
      <c r="J55" s="57">
        <v>1900</v>
      </c>
      <c r="K55" s="57">
        <v>1600</v>
      </c>
      <c r="L55" s="57">
        <v>1600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48200</v>
      </c>
      <c r="J57" s="57">
        <v>48200</v>
      </c>
      <c r="K57" s="57">
        <v>48200</v>
      </c>
      <c r="L57" s="57">
        <v>48200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3100</v>
      </c>
      <c r="J58" s="57">
        <v>3100</v>
      </c>
      <c r="K58" s="57">
        <v>3063.97</v>
      </c>
      <c r="L58" s="57">
        <v>3063.97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27200</v>
      </c>
      <c r="J60" s="57">
        <v>27200</v>
      </c>
      <c r="K60" s="57">
        <v>24102.36</v>
      </c>
      <c r="L60" s="57">
        <v>24102.36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24845</v>
      </c>
      <c r="J131" s="81">
        <f>SUM(J132+J137+J145)</f>
        <v>24845</v>
      </c>
      <c r="K131" s="42">
        <f>SUM(K132+K137+K145)</f>
        <v>24683.03</v>
      </c>
      <c r="L131" s="41">
        <f>SUM(L132+L137+L145)</f>
        <v>24683.03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9000</v>
      </c>
      <c r="J137" s="83">
        <f t="shared" si="14"/>
        <v>9000</v>
      </c>
      <c r="K137" s="49">
        <f t="shared" si="14"/>
        <v>9000</v>
      </c>
      <c r="L137" s="50">
        <f t="shared" si="14"/>
        <v>9000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9000</v>
      </c>
      <c r="J138" s="81">
        <f t="shared" si="14"/>
        <v>9000</v>
      </c>
      <c r="K138" s="42">
        <f t="shared" si="14"/>
        <v>9000</v>
      </c>
      <c r="L138" s="41">
        <f t="shared" si="14"/>
        <v>9000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9000</v>
      </c>
      <c r="J139" s="81">
        <f>SUM(J140:J141)</f>
        <v>9000</v>
      </c>
      <c r="K139" s="42">
        <f>SUM(K140:K141)</f>
        <v>9000</v>
      </c>
      <c r="L139" s="41">
        <f>SUM(L140:L141)</f>
        <v>9000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9000</v>
      </c>
      <c r="J140" s="57">
        <v>9000</v>
      </c>
      <c r="K140" s="57">
        <v>9000</v>
      </c>
      <c r="L140" s="57">
        <v>9000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15845</v>
      </c>
      <c r="J145" s="81">
        <f t="shared" si="15"/>
        <v>15845</v>
      </c>
      <c r="K145" s="42">
        <f t="shared" si="15"/>
        <v>15683.03</v>
      </c>
      <c r="L145" s="41">
        <f t="shared" si="15"/>
        <v>15683.03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15845</v>
      </c>
      <c r="J146" s="94">
        <f t="shared" si="15"/>
        <v>15845</v>
      </c>
      <c r="K146" s="69">
        <f t="shared" si="15"/>
        <v>15683.03</v>
      </c>
      <c r="L146" s="68">
        <f t="shared" si="15"/>
        <v>15683.03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15845</v>
      </c>
      <c r="J147" s="81">
        <f>SUM(J148:J149)</f>
        <v>15845</v>
      </c>
      <c r="K147" s="42">
        <f>SUM(K148:K149)</f>
        <v>15683.03</v>
      </c>
      <c r="L147" s="41">
        <f>SUM(L148:L149)</f>
        <v>15683.03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15845</v>
      </c>
      <c r="J148" s="95">
        <v>15845</v>
      </c>
      <c r="K148" s="95">
        <v>15683.03</v>
      </c>
      <c r="L148" s="95">
        <v>15683.03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9100</v>
      </c>
      <c r="J176" s="81">
        <f>SUM(J177+J230+J295)</f>
        <v>9100</v>
      </c>
      <c r="K176" s="42">
        <f>SUM(K177+K230+K295)</f>
        <v>9037.2899999999991</v>
      </c>
      <c r="L176" s="41">
        <f>SUM(L177+L230+L295)</f>
        <v>9037.2899999999991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9100</v>
      </c>
      <c r="J177" s="61">
        <f>SUM(J178+J201+J208+J220+J224)</f>
        <v>9100</v>
      </c>
      <c r="K177" s="61">
        <f>SUM(K178+K201+K208+K220+K224)</f>
        <v>9037.2899999999991</v>
      </c>
      <c r="L177" s="61">
        <f>SUM(L178+L201+L208+L220+L224)</f>
        <v>9037.2899999999991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9100</v>
      </c>
      <c r="J178" s="81">
        <f>SUM(J179+J182+J187+J193+J198)</f>
        <v>9100</v>
      </c>
      <c r="K178" s="42">
        <f>SUM(K179+K182+K187+K193+K198)</f>
        <v>9037.2899999999991</v>
      </c>
      <c r="L178" s="41">
        <f>SUM(L179+L182+L187+L193+L198)</f>
        <v>9037.2899999999991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9100</v>
      </c>
      <c r="J187" s="81">
        <f>J188</f>
        <v>9100</v>
      </c>
      <c r="K187" s="42">
        <f>K188</f>
        <v>9037.2899999999991</v>
      </c>
      <c r="L187" s="41">
        <f>L188</f>
        <v>9037.2899999999991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9100</v>
      </c>
      <c r="J188" s="41">
        <f t="shared" si="19"/>
        <v>9100</v>
      </c>
      <c r="K188" s="41">
        <f t="shared" si="19"/>
        <v>9037.2899999999991</v>
      </c>
      <c r="L188" s="41">
        <f t="shared" si="19"/>
        <v>9037.2899999999991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8200</v>
      </c>
      <c r="J190" s="58">
        <v>8200</v>
      </c>
      <c r="K190" s="58">
        <v>8193.99</v>
      </c>
      <c r="L190" s="58">
        <v>8193.99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843.3</v>
      </c>
      <c r="L192" s="58">
        <v>843.3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855531</v>
      </c>
      <c r="J360" s="90">
        <f>SUM(J30+J176)</f>
        <v>855531</v>
      </c>
      <c r="K360" s="90">
        <f>SUM(K30+K176)</f>
        <v>834664.37000000011</v>
      </c>
      <c r="L360" s="90">
        <f>SUM(L30+L176)</f>
        <v>834664.37000000011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51181102362204722" top="0.74803149606299213" bottom="0.74803149606299213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4" workbookViewId="0">
      <selection activeCell="L148" sqref="L148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20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57.95" customHeight="1">
      <c r="A23" s="500" t="s">
        <v>23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511" t="s">
        <v>245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5945</v>
      </c>
      <c r="J30" s="41">
        <f>SUM(J31+J42+J61+J82+J89+J109+J131+J150+J160)</f>
        <v>5945</v>
      </c>
      <c r="K30" s="42">
        <f>SUM(K31+K42+K61+K82+K89+K109+K131+K150+K160)</f>
        <v>5945</v>
      </c>
      <c r="L30" s="41">
        <f>SUM(L31+L42+L61+L82+L89+L109+L131+L150+L160)</f>
        <v>5945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5945</v>
      </c>
      <c r="J131" s="81">
        <f>SUM(J132+J137+J145)</f>
        <v>5945</v>
      </c>
      <c r="K131" s="42">
        <f>SUM(K132+K137+K145)</f>
        <v>5945</v>
      </c>
      <c r="L131" s="41">
        <f>SUM(L132+L137+L145)</f>
        <v>5945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5945</v>
      </c>
      <c r="J145" s="81">
        <f t="shared" si="15"/>
        <v>5945</v>
      </c>
      <c r="K145" s="42">
        <f t="shared" si="15"/>
        <v>5945</v>
      </c>
      <c r="L145" s="41">
        <f t="shared" si="15"/>
        <v>5945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5945</v>
      </c>
      <c r="J146" s="94">
        <f t="shared" si="15"/>
        <v>5945</v>
      </c>
      <c r="K146" s="69">
        <f t="shared" si="15"/>
        <v>5945</v>
      </c>
      <c r="L146" s="68">
        <f t="shared" si="15"/>
        <v>5945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5945</v>
      </c>
      <c r="J147" s="81">
        <f>SUM(J148:J149)</f>
        <v>5945</v>
      </c>
      <c r="K147" s="42">
        <f>SUM(K148:K149)</f>
        <v>5945</v>
      </c>
      <c r="L147" s="41">
        <f>SUM(L148:L149)</f>
        <v>5945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5945</v>
      </c>
      <c r="J148" s="95">
        <v>5945</v>
      </c>
      <c r="K148" s="95">
        <v>5945</v>
      </c>
      <c r="L148" s="95">
        <v>5945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5945</v>
      </c>
      <c r="J360" s="90">
        <f>SUM(J30+J176)</f>
        <v>5945</v>
      </c>
      <c r="K360" s="90">
        <f>SUM(K30+K176)</f>
        <v>5945</v>
      </c>
      <c r="L360" s="90">
        <f>SUM(L30+L176)</f>
        <v>5945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0" workbookViewId="0">
      <selection activeCell="R28" sqref="R28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20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57.95" customHeight="1">
      <c r="A23" s="500" t="s">
        <v>23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246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511" t="s">
        <v>247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314</v>
      </c>
      <c r="J30" s="41">
        <f>SUM(J31+J42+J61+J82+J89+J109+J131+J150+J160)</f>
        <v>314</v>
      </c>
      <c r="K30" s="42">
        <f>SUM(K31+K42+K61+K82+K89+K109+K131+K150+K160)</f>
        <v>314</v>
      </c>
      <c r="L30" s="41">
        <f>SUM(L31+L42+L61+L82+L89+L109+L131+L150+L160)</f>
        <v>314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314</v>
      </c>
      <c r="J31" s="41">
        <f>SUM(J32+J38)</f>
        <v>314</v>
      </c>
      <c r="K31" s="49">
        <f>SUM(K32+K38)</f>
        <v>314</v>
      </c>
      <c r="L31" s="50">
        <f>SUM(L32+L38)</f>
        <v>314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309</v>
      </c>
      <c r="J32" s="41">
        <f>SUM(J33)</f>
        <v>309</v>
      </c>
      <c r="K32" s="42">
        <f>SUM(K33)</f>
        <v>309</v>
      </c>
      <c r="L32" s="41">
        <f>SUM(L33)</f>
        <v>309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309</v>
      </c>
      <c r="J33" s="41">
        <f t="shared" ref="J33:L34" si="0">SUM(J34)</f>
        <v>309</v>
      </c>
      <c r="K33" s="41">
        <f t="shared" si="0"/>
        <v>309</v>
      </c>
      <c r="L33" s="41">
        <f t="shared" si="0"/>
        <v>309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309</v>
      </c>
      <c r="J34" s="42">
        <f t="shared" si="0"/>
        <v>309</v>
      </c>
      <c r="K34" s="42">
        <f t="shared" si="0"/>
        <v>309</v>
      </c>
      <c r="L34" s="42">
        <f t="shared" si="0"/>
        <v>309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309</v>
      </c>
      <c r="J35" s="57">
        <v>309</v>
      </c>
      <c r="K35" s="57">
        <v>309</v>
      </c>
      <c r="L35" s="57">
        <v>309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5</v>
      </c>
      <c r="J38" s="41">
        <f t="shared" si="1"/>
        <v>5</v>
      </c>
      <c r="K38" s="42">
        <f t="shared" si="1"/>
        <v>5</v>
      </c>
      <c r="L38" s="41">
        <f t="shared" si="1"/>
        <v>5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5</v>
      </c>
      <c r="J39" s="41">
        <f t="shared" si="1"/>
        <v>5</v>
      </c>
      <c r="K39" s="41">
        <f t="shared" si="1"/>
        <v>5</v>
      </c>
      <c r="L39" s="41">
        <f t="shared" si="1"/>
        <v>5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5</v>
      </c>
      <c r="J40" s="41">
        <f t="shared" si="1"/>
        <v>5</v>
      </c>
      <c r="K40" s="41">
        <f t="shared" si="1"/>
        <v>5</v>
      </c>
      <c r="L40" s="41">
        <f t="shared" si="1"/>
        <v>5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5</v>
      </c>
      <c r="J41" s="57">
        <v>5</v>
      </c>
      <c r="K41" s="57">
        <v>5</v>
      </c>
      <c r="L41" s="57">
        <v>5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314</v>
      </c>
      <c r="J360" s="90">
        <f>SUM(J30+J176)</f>
        <v>314</v>
      </c>
      <c r="K360" s="90">
        <f>SUM(K30+K176)</f>
        <v>314</v>
      </c>
      <c r="L360" s="90">
        <f>SUM(L30+L176)</f>
        <v>314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25" workbookViewId="0">
      <selection activeCell="R19" sqref="R19"/>
    </sheetView>
  </sheetViews>
  <sheetFormatPr defaultRowHeight="15"/>
  <cols>
    <col min="1" max="4" width="9.140625" style="174"/>
    <col min="5" max="5" width="11.7109375" style="174" customWidth="1"/>
    <col min="6" max="6" width="4.28515625" style="174" customWidth="1"/>
    <col min="7" max="8" width="9.140625" style="174"/>
    <col min="9" max="9" width="6.5703125" style="174" customWidth="1"/>
    <col min="10" max="10" width="9.140625" style="174"/>
    <col min="11" max="11" width="5.28515625" style="174" customWidth="1"/>
    <col min="12" max="12" width="7.140625" style="174" customWidth="1"/>
    <col min="13" max="13" width="7.5703125" style="174" customWidth="1"/>
    <col min="14" max="14" width="17.85546875" style="174" customWidth="1"/>
    <col min="15" max="256" width="9.140625" style="174"/>
  </cols>
  <sheetData>
    <row r="1" spans="1:19">
      <c r="L1" s="175"/>
      <c r="M1" s="175" t="s">
        <v>277</v>
      </c>
      <c r="N1" s="175"/>
      <c r="O1" s="175"/>
    </row>
    <row r="2" spans="1:19">
      <c r="L2" s="175"/>
      <c r="M2" s="175" t="s">
        <v>278</v>
      </c>
      <c r="N2" s="175"/>
      <c r="O2" s="175"/>
    </row>
    <row r="3" spans="1:19">
      <c r="B3" s="175"/>
      <c r="C3" s="175"/>
      <c r="D3" s="175"/>
      <c r="E3" s="175"/>
      <c r="F3" s="175"/>
      <c r="L3" s="175"/>
      <c r="M3" s="175" t="s">
        <v>279</v>
      </c>
      <c r="N3" s="175"/>
      <c r="O3" s="175"/>
    </row>
    <row r="4" spans="1:19">
      <c r="B4" s="176" t="s">
        <v>280</v>
      </c>
      <c r="C4" s="176"/>
      <c r="D4" s="176"/>
      <c r="E4" s="176"/>
      <c r="F4" s="176"/>
      <c r="G4" s="176"/>
      <c r="L4" s="175"/>
      <c r="M4" s="175" t="s">
        <v>281</v>
      </c>
      <c r="N4" s="175"/>
      <c r="O4" s="175"/>
    </row>
    <row r="5" spans="1:19">
      <c r="B5" s="533" t="s">
        <v>258</v>
      </c>
      <c r="C5" s="533"/>
      <c r="D5" s="533"/>
      <c r="E5" s="533"/>
      <c r="L5" s="175"/>
      <c r="M5" s="175" t="s">
        <v>282</v>
      </c>
      <c r="N5" s="175"/>
    </row>
    <row r="6" spans="1:19">
      <c r="B6" s="177"/>
      <c r="C6" s="177"/>
      <c r="D6" s="177"/>
      <c r="E6" s="177"/>
    </row>
    <row r="7" spans="1:19">
      <c r="B7" s="178" t="s">
        <v>283</v>
      </c>
      <c r="C7" s="176"/>
      <c r="D7" s="176"/>
      <c r="E7" s="176"/>
      <c r="F7" s="179"/>
      <c r="G7" s="179"/>
    </row>
    <row r="8" spans="1:19">
      <c r="B8" s="534" t="s">
        <v>284</v>
      </c>
      <c r="C8" s="534"/>
      <c r="D8" s="534"/>
      <c r="E8" s="534"/>
    </row>
    <row r="9" spans="1:19">
      <c r="A9" s="180"/>
      <c r="B9" s="535"/>
      <c r="C9" s="535"/>
      <c r="D9" s="535"/>
      <c r="E9" s="535"/>
      <c r="F9" s="180"/>
      <c r="G9" s="180"/>
      <c r="H9" s="180"/>
      <c r="I9" s="180"/>
      <c r="J9" s="180"/>
      <c r="K9" s="180"/>
      <c r="L9" s="180"/>
      <c r="M9" s="533" t="s">
        <v>313</v>
      </c>
      <c r="N9" s="533"/>
    </row>
    <row r="10" spans="1:19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9">
      <c r="A11" s="536" t="s">
        <v>314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180"/>
      <c r="N11" s="180"/>
    </row>
    <row r="12" spans="1:19">
      <c r="M12" s="532"/>
      <c r="N12" s="532"/>
    </row>
    <row r="13" spans="1:19">
      <c r="D13" s="537" t="s">
        <v>315</v>
      </c>
      <c r="E13" s="538"/>
    </row>
    <row r="14" spans="1:19">
      <c r="D14" s="182"/>
      <c r="E14" s="183"/>
    </row>
    <row r="15" spans="1:19">
      <c r="J15" s="184"/>
      <c r="N15" s="185" t="s">
        <v>285</v>
      </c>
      <c r="P15" s="186"/>
      <c r="Q15" s="186"/>
      <c r="R15" s="186"/>
      <c r="S15" s="186"/>
    </row>
    <row r="16" spans="1:19">
      <c r="A16" s="187"/>
      <c r="B16" s="188"/>
      <c r="C16" s="188"/>
      <c r="D16" s="189"/>
      <c r="E16" s="539" t="s">
        <v>286</v>
      </c>
      <c r="F16" s="540"/>
      <c r="G16" s="541"/>
      <c r="H16" s="190" t="s">
        <v>287</v>
      </c>
      <c r="I16" s="189"/>
      <c r="J16" s="539" t="s">
        <v>288</v>
      </c>
      <c r="K16" s="541"/>
      <c r="L16" s="542"/>
      <c r="M16" s="543"/>
      <c r="N16" s="191" t="s">
        <v>289</v>
      </c>
      <c r="P16" s="186"/>
      <c r="Q16" s="186"/>
      <c r="R16" s="186"/>
      <c r="S16" s="186"/>
    </row>
    <row r="17" spans="1:19">
      <c r="A17" s="192"/>
      <c r="B17" s="535" t="s">
        <v>290</v>
      </c>
      <c r="C17" s="535"/>
      <c r="D17" s="193"/>
      <c r="E17" s="544" t="s">
        <v>291</v>
      </c>
      <c r="F17" s="545"/>
      <c r="G17" s="546"/>
      <c r="H17" s="547" t="s">
        <v>292</v>
      </c>
      <c r="I17" s="548"/>
      <c r="J17" s="547" t="s">
        <v>293</v>
      </c>
      <c r="K17" s="548"/>
      <c r="L17" s="547" t="s">
        <v>294</v>
      </c>
      <c r="M17" s="549"/>
      <c r="N17" s="194" t="s">
        <v>295</v>
      </c>
      <c r="P17" s="195"/>
      <c r="Q17" s="186"/>
      <c r="R17" s="186"/>
      <c r="S17" s="186"/>
    </row>
    <row r="18" spans="1:19">
      <c r="A18" s="192"/>
      <c r="B18" s="186"/>
      <c r="C18" s="186"/>
      <c r="D18" s="193"/>
      <c r="E18" s="550" t="s">
        <v>296</v>
      </c>
      <c r="F18" s="539" t="s">
        <v>297</v>
      </c>
      <c r="G18" s="541"/>
      <c r="H18" s="547" t="s">
        <v>298</v>
      </c>
      <c r="I18" s="548"/>
      <c r="J18" s="196" t="s">
        <v>299</v>
      </c>
      <c r="K18" s="193"/>
      <c r="L18" s="547" t="s">
        <v>293</v>
      </c>
      <c r="M18" s="549"/>
      <c r="N18" s="194" t="s">
        <v>298</v>
      </c>
      <c r="P18" s="186"/>
      <c r="Q18" s="195"/>
      <c r="R18" s="195"/>
      <c r="S18" s="186"/>
    </row>
    <row r="19" spans="1:19">
      <c r="A19" s="197"/>
      <c r="B19" s="179"/>
      <c r="C19" s="179"/>
      <c r="D19" s="198"/>
      <c r="E19" s="551"/>
      <c r="F19" s="544" t="s">
        <v>300</v>
      </c>
      <c r="G19" s="546"/>
      <c r="H19" s="544" t="s">
        <v>301</v>
      </c>
      <c r="I19" s="546"/>
      <c r="J19" s="544" t="s">
        <v>301</v>
      </c>
      <c r="K19" s="546"/>
      <c r="L19" s="552"/>
      <c r="M19" s="553"/>
      <c r="N19" s="194" t="s">
        <v>301</v>
      </c>
      <c r="P19" s="186"/>
      <c r="Q19" s="186"/>
      <c r="R19" s="186"/>
      <c r="S19" s="186"/>
    </row>
    <row r="20" spans="1:19">
      <c r="A20" s="562" t="s">
        <v>302</v>
      </c>
      <c r="B20" s="563"/>
      <c r="C20" s="563"/>
      <c r="D20" s="564"/>
      <c r="E20" s="554" t="s">
        <v>303</v>
      </c>
      <c r="F20" s="542" t="s">
        <v>303</v>
      </c>
      <c r="G20" s="559"/>
      <c r="H20" s="542" t="s">
        <v>303</v>
      </c>
      <c r="I20" s="559"/>
      <c r="J20" s="542" t="s">
        <v>303</v>
      </c>
      <c r="K20" s="559"/>
      <c r="L20" s="542" t="s">
        <v>303</v>
      </c>
      <c r="M20" s="559"/>
      <c r="N20" s="554"/>
      <c r="P20" s="186"/>
      <c r="Q20" s="186"/>
      <c r="R20" s="186"/>
      <c r="S20" s="186"/>
    </row>
    <row r="21" spans="1:19">
      <c r="A21" s="565"/>
      <c r="B21" s="566"/>
      <c r="C21" s="566"/>
      <c r="D21" s="567"/>
      <c r="E21" s="555"/>
      <c r="F21" s="552"/>
      <c r="G21" s="568"/>
      <c r="H21" s="552"/>
      <c r="I21" s="568"/>
      <c r="J21" s="552"/>
      <c r="K21" s="568"/>
      <c r="L21" s="552"/>
      <c r="M21" s="568"/>
      <c r="N21" s="555"/>
    </row>
    <row r="22" spans="1:19" ht="29.25" customHeight="1">
      <c r="A22" s="556" t="s">
        <v>304</v>
      </c>
      <c r="B22" s="557"/>
      <c r="C22" s="557"/>
      <c r="D22" s="558"/>
      <c r="E22" s="199">
        <v>14700</v>
      </c>
      <c r="F22" s="542">
        <v>14700</v>
      </c>
      <c r="G22" s="559"/>
      <c r="H22" s="560">
        <f>1500+300+599.5+600+300+93+900+1200+600+258</f>
        <v>6350.5</v>
      </c>
      <c r="I22" s="561"/>
      <c r="J22" s="560">
        <f>1142.66+300+170.86+600+120.52+600+300+158.46+2064.33+635.67+258</f>
        <v>6350.5</v>
      </c>
      <c r="K22" s="561"/>
      <c r="L22" s="560">
        <f>J22</f>
        <v>6350.5</v>
      </c>
      <c r="M22" s="561"/>
      <c r="N22" s="199">
        <f>H22-J22</f>
        <v>0</v>
      </c>
    </row>
    <row r="23" spans="1:19" ht="28.5" customHeight="1">
      <c r="A23" s="556" t="s">
        <v>305</v>
      </c>
      <c r="B23" s="557"/>
      <c r="C23" s="557"/>
      <c r="D23" s="558"/>
      <c r="E23" s="199"/>
      <c r="F23" s="542"/>
      <c r="G23" s="559"/>
      <c r="H23" s="542"/>
      <c r="I23" s="559"/>
      <c r="J23" s="542"/>
      <c r="K23" s="559"/>
      <c r="L23" s="542"/>
      <c r="M23" s="559"/>
      <c r="N23" s="199">
        <f>(H23-J23)</f>
        <v>0</v>
      </c>
    </row>
    <row r="24" spans="1:19" ht="28.5" customHeight="1">
      <c r="A24" s="569" t="s">
        <v>306</v>
      </c>
      <c r="B24" s="570"/>
      <c r="C24" s="570"/>
      <c r="D24" s="571"/>
      <c r="E24" s="199">
        <v>28300</v>
      </c>
      <c r="F24" s="542">
        <v>28300</v>
      </c>
      <c r="G24" s="559"/>
      <c r="H24" s="542">
        <f>2598.41+1449.27+861.53+1948.59+222.79+691.13+305.34+412.78+1590.11+1408.06+262.24+2114.29+2393.86+1467.57</f>
        <v>17725.97</v>
      </c>
      <c r="I24" s="559"/>
      <c r="J24" s="542">
        <f>1533.99+487.92+1057.88+171.89+475.5+502.22+1480.24+1475.35+1710.1+1900.01+1758.3+3634.14+1538.43</f>
        <v>17725.969999999998</v>
      </c>
      <c r="K24" s="559"/>
      <c r="L24" s="542">
        <f>J24</f>
        <v>17725.969999999998</v>
      </c>
      <c r="M24" s="559"/>
      <c r="N24" s="199">
        <v>0</v>
      </c>
    </row>
    <row r="25" spans="1:19" ht="26.25" customHeight="1">
      <c r="A25" s="572" t="s">
        <v>307</v>
      </c>
      <c r="B25" s="573"/>
      <c r="C25" s="573"/>
      <c r="D25" s="574"/>
      <c r="E25" s="199"/>
      <c r="F25" s="575"/>
      <c r="G25" s="576"/>
      <c r="H25" s="575"/>
      <c r="I25" s="576"/>
      <c r="J25" s="575"/>
      <c r="K25" s="576"/>
      <c r="L25" s="575"/>
      <c r="M25" s="576"/>
      <c r="N25" s="199">
        <f>(H25-J25)</f>
        <v>0</v>
      </c>
    </row>
    <row r="26" spans="1:19" ht="27" customHeight="1">
      <c r="A26" s="572" t="s">
        <v>308</v>
      </c>
      <c r="B26" s="573"/>
      <c r="C26" s="573"/>
      <c r="D26" s="574"/>
      <c r="E26" s="199"/>
      <c r="F26" s="575"/>
      <c r="G26" s="576"/>
      <c r="H26" s="575"/>
      <c r="I26" s="576"/>
      <c r="J26" s="575"/>
      <c r="K26" s="576"/>
      <c r="L26" s="575"/>
      <c r="M26" s="576"/>
      <c r="N26" s="199">
        <f>(H26-J26)</f>
        <v>0</v>
      </c>
    </row>
    <row r="27" spans="1:19">
      <c r="A27" s="580" t="s">
        <v>309</v>
      </c>
      <c r="B27" s="581"/>
      <c r="C27" s="581"/>
      <c r="D27" s="582"/>
      <c r="E27" s="554">
        <f>(E22+E23+E24+E26)</f>
        <v>43000</v>
      </c>
      <c r="F27" s="542">
        <f>(F22+F23+F24+F26)</f>
        <v>43000</v>
      </c>
      <c r="G27" s="559"/>
      <c r="H27" s="542">
        <f>(H22+H23+H24+H26)</f>
        <v>24076.47</v>
      </c>
      <c r="I27" s="559"/>
      <c r="J27" s="542">
        <f>(J22+J23+J24+J26)</f>
        <v>24076.469999999998</v>
      </c>
      <c r="K27" s="559"/>
      <c r="L27" s="542">
        <f>(L22+L23+L24+L26)</f>
        <v>24076.469999999998</v>
      </c>
      <c r="M27" s="559"/>
      <c r="N27" s="554" t="s">
        <v>303</v>
      </c>
    </row>
    <row r="28" spans="1:19" ht="11.25" customHeight="1">
      <c r="A28" s="583"/>
      <c r="B28" s="584"/>
      <c r="C28" s="584"/>
      <c r="D28" s="585"/>
      <c r="E28" s="579"/>
      <c r="F28" s="552"/>
      <c r="G28" s="568"/>
      <c r="H28" s="552"/>
      <c r="I28" s="568"/>
      <c r="J28" s="552"/>
      <c r="K28" s="568"/>
      <c r="L28" s="552"/>
      <c r="M28" s="568"/>
      <c r="N28" s="579"/>
    </row>
    <row r="29" spans="1:19">
      <c r="A29" s="580" t="s">
        <v>310</v>
      </c>
      <c r="B29" s="581"/>
      <c r="C29" s="581"/>
      <c r="D29" s="582"/>
      <c r="E29" s="554" t="s">
        <v>303</v>
      </c>
      <c r="F29" s="542" t="s">
        <v>303</v>
      </c>
      <c r="G29" s="559"/>
      <c r="H29" s="542" t="s">
        <v>303</v>
      </c>
      <c r="I29" s="559"/>
      <c r="J29" s="542" t="s">
        <v>303</v>
      </c>
      <c r="K29" s="559"/>
      <c r="L29" s="542" t="s">
        <v>303</v>
      </c>
      <c r="M29" s="559"/>
      <c r="N29" s="554">
        <f>(N22+N23+N24+N26)</f>
        <v>0</v>
      </c>
    </row>
    <row r="30" spans="1:19">
      <c r="A30" s="583"/>
      <c r="B30" s="584"/>
      <c r="C30" s="584"/>
      <c r="D30" s="585"/>
      <c r="E30" s="555"/>
      <c r="F30" s="552"/>
      <c r="G30" s="568"/>
      <c r="H30" s="552"/>
      <c r="I30" s="568"/>
      <c r="J30" s="552"/>
      <c r="K30" s="568"/>
      <c r="L30" s="552"/>
      <c r="M30" s="568"/>
      <c r="N30" s="555"/>
    </row>
    <row r="31" spans="1:19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</row>
    <row r="32" spans="1:19">
      <c r="A32" s="177" t="s">
        <v>234</v>
      </c>
      <c r="B32" s="177"/>
      <c r="C32" s="177"/>
      <c r="D32" s="177"/>
      <c r="E32" s="177"/>
      <c r="F32" s="186"/>
      <c r="G32" s="177"/>
      <c r="H32" s="578"/>
      <c r="I32" s="578"/>
      <c r="J32" s="177"/>
      <c r="K32" s="537" t="s">
        <v>235</v>
      </c>
      <c r="L32" s="578"/>
      <c r="M32" s="578"/>
      <c r="N32" s="578"/>
    </row>
    <row r="33" spans="1:14">
      <c r="A33" s="177"/>
      <c r="B33" s="177"/>
      <c r="C33" s="177"/>
      <c r="D33" s="177"/>
      <c r="E33" s="177"/>
      <c r="F33" s="186"/>
      <c r="G33" s="177"/>
      <c r="H33" s="586" t="s">
        <v>237</v>
      </c>
      <c r="I33" s="586"/>
      <c r="J33" s="177"/>
      <c r="K33" s="586" t="s">
        <v>238</v>
      </c>
      <c r="L33" s="586"/>
      <c r="M33" s="586"/>
      <c r="N33" s="586"/>
    </row>
    <row r="34" spans="1:14">
      <c r="A34" s="186"/>
      <c r="B34" s="186"/>
      <c r="C34" s="186"/>
      <c r="D34" s="186"/>
      <c r="E34" s="186"/>
      <c r="F34" s="186"/>
      <c r="G34" s="200"/>
      <c r="H34" s="200"/>
      <c r="I34" s="200"/>
      <c r="J34" s="200"/>
      <c r="K34" s="200"/>
      <c r="L34" s="200"/>
      <c r="M34" s="200"/>
      <c r="N34" s="200"/>
    </row>
    <row r="35" spans="1:14">
      <c r="A35" s="577" t="s">
        <v>311</v>
      </c>
      <c r="B35" s="577"/>
      <c r="C35" s="577"/>
      <c r="D35" s="577"/>
      <c r="E35" s="186"/>
      <c r="F35" s="186"/>
      <c r="G35" s="177"/>
      <c r="H35" s="578"/>
      <c r="I35" s="578"/>
      <c r="J35" s="177"/>
      <c r="K35" s="537" t="s">
        <v>240</v>
      </c>
      <c r="L35" s="578"/>
      <c r="M35" s="578"/>
      <c r="N35" s="578"/>
    </row>
    <row r="36" spans="1:14">
      <c r="A36" s="186"/>
      <c r="B36" s="186"/>
      <c r="C36" s="186"/>
      <c r="D36" s="186"/>
      <c r="E36" s="186"/>
      <c r="F36" s="186"/>
      <c r="G36" s="177" t="s">
        <v>312</v>
      </c>
      <c r="H36" s="586" t="s">
        <v>237</v>
      </c>
      <c r="I36" s="586"/>
      <c r="J36" s="177"/>
      <c r="K36" s="586" t="s">
        <v>238</v>
      </c>
      <c r="L36" s="586"/>
      <c r="M36" s="586"/>
      <c r="N36" s="586"/>
    </row>
    <row r="37" spans="1:14">
      <c r="H37" s="201"/>
    </row>
  </sheetData>
  <mergeCells count="78">
    <mergeCell ref="H36:I36"/>
    <mergeCell ref="K36:N36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8:E8"/>
    <mergeCell ref="B9:E9"/>
    <mergeCell ref="M9:N9"/>
    <mergeCell ref="A11:L11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topLeftCell="A22" workbookViewId="0">
      <selection activeCell="J26" sqref="J26"/>
    </sheetView>
  </sheetViews>
  <sheetFormatPr defaultRowHeight="15"/>
  <cols>
    <col min="1" max="1" width="5.7109375" style="202" customWidth="1"/>
    <col min="2" max="2" width="13.7109375" style="202" customWidth="1"/>
    <col min="3" max="3" width="30.42578125" style="203" customWidth="1"/>
    <col min="4" max="4" width="14.5703125" style="203" customWidth="1"/>
    <col min="5" max="5" width="17" style="203" customWidth="1"/>
    <col min="6" max="6" width="14.140625" style="203" customWidth="1"/>
    <col min="7" max="7" width="15.140625" style="202" customWidth="1"/>
    <col min="8" max="8" width="19.42578125" style="202" customWidth="1"/>
    <col min="9" max="9" width="9.28515625" style="202" customWidth="1"/>
    <col min="10" max="10" width="9.85546875" style="202" customWidth="1"/>
    <col min="11" max="11" width="8" style="202" customWidth="1"/>
    <col min="12" max="12" width="7.85546875" style="202" customWidth="1"/>
    <col min="13" max="15" width="0" style="202" hidden="1" customWidth="1"/>
    <col min="16" max="256" width="9.140625" style="202"/>
  </cols>
  <sheetData>
    <row r="1" spans="2:18">
      <c r="H1" s="588" t="s">
        <v>316</v>
      </c>
      <c r="I1" s="589"/>
    </row>
    <row r="2" spans="2:18">
      <c r="D2" s="204"/>
      <c r="E2" s="204"/>
      <c r="F2" s="590" t="s">
        <v>317</v>
      </c>
      <c r="G2" s="591"/>
      <c r="H2" s="591"/>
      <c r="I2" s="592"/>
      <c r="J2" s="205"/>
      <c r="K2" s="205"/>
    </row>
    <row r="3" spans="2:18">
      <c r="D3" s="204"/>
      <c r="E3" s="204"/>
      <c r="F3" s="590" t="s">
        <v>318</v>
      </c>
      <c r="G3" s="591"/>
      <c r="H3" s="591"/>
      <c r="I3" s="205"/>
      <c r="J3" s="205"/>
      <c r="K3" s="205"/>
    </row>
    <row r="4" spans="2:18">
      <c r="D4" s="204"/>
      <c r="E4" s="204"/>
      <c r="F4" s="590" t="s">
        <v>319</v>
      </c>
      <c r="G4" s="591"/>
      <c r="H4" s="591"/>
      <c r="I4" s="205"/>
      <c r="J4" s="205"/>
      <c r="K4" s="205"/>
    </row>
    <row r="5" spans="2:18">
      <c r="D5" s="204"/>
      <c r="E5" s="204"/>
      <c r="F5" s="204" t="s">
        <v>320</v>
      </c>
      <c r="G5" s="204"/>
      <c r="H5" s="204"/>
      <c r="I5" s="204"/>
      <c r="J5" s="205"/>
      <c r="K5" s="205"/>
    </row>
    <row r="6" spans="2:18">
      <c r="C6" s="593" t="s">
        <v>321</v>
      </c>
      <c r="D6" s="593"/>
      <c r="E6" s="593"/>
      <c r="F6" s="593"/>
      <c r="G6" s="593"/>
      <c r="H6" s="593"/>
      <c r="I6" s="206"/>
      <c r="J6" s="207"/>
      <c r="K6" s="204"/>
    </row>
    <row r="7" spans="2:18">
      <c r="B7" s="208"/>
      <c r="C7" s="206"/>
      <c r="D7" s="206"/>
      <c r="E7" s="206"/>
      <c r="F7" s="206"/>
      <c r="G7" s="206"/>
      <c r="H7" s="206"/>
      <c r="I7" s="208"/>
      <c r="J7" s="208"/>
      <c r="K7" s="208"/>
    </row>
    <row r="8" spans="2:18">
      <c r="B8" s="209"/>
      <c r="C8" s="210"/>
      <c r="D8" s="210"/>
      <c r="E8" s="211" t="s">
        <v>322</v>
      </c>
      <c r="F8" s="210"/>
      <c r="G8" s="210"/>
      <c r="H8" s="210"/>
      <c r="I8" s="209"/>
      <c r="J8" s="209"/>
      <c r="K8" s="209"/>
      <c r="L8" s="212"/>
      <c r="M8" s="212"/>
      <c r="N8" s="213"/>
      <c r="O8" s="213"/>
      <c r="P8" s="213"/>
      <c r="Q8" s="213"/>
      <c r="R8" s="213"/>
    </row>
    <row r="9" spans="2:18" ht="15.75">
      <c r="C9" s="587" t="s">
        <v>323</v>
      </c>
      <c r="D9" s="587"/>
      <c r="E9" s="587"/>
      <c r="F9" s="587"/>
      <c r="G9" s="587"/>
      <c r="H9" s="587"/>
      <c r="I9" s="214"/>
      <c r="J9" s="214"/>
      <c r="K9" s="214"/>
      <c r="L9" s="214"/>
      <c r="M9" s="214"/>
      <c r="N9" s="214"/>
      <c r="O9" s="214"/>
      <c r="P9" s="214"/>
      <c r="Q9" s="214"/>
      <c r="R9" s="214"/>
    </row>
    <row r="10" spans="2:18" ht="15.75">
      <c r="B10" s="594" t="s">
        <v>342</v>
      </c>
      <c r="C10" s="594"/>
      <c r="D10" s="594"/>
      <c r="E10" s="594"/>
      <c r="F10" s="594"/>
      <c r="G10" s="594"/>
      <c r="H10" s="594"/>
      <c r="I10" s="215"/>
      <c r="J10" s="215"/>
      <c r="K10" s="215" t="s">
        <v>324</v>
      </c>
      <c r="L10" s="216"/>
      <c r="M10" s="216"/>
      <c r="N10" s="216"/>
      <c r="O10" s="216"/>
      <c r="P10" s="216"/>
      <c r="Q10" s="216"/>
      <c r="R10" s="216"/>
    </row>
    <row r="11" spans="2:18" ht="15.75">
      <c r="C11" s="217"/>
      <c r="D11" s="218"/>
      <c r="E11" s="219" t="s">
        <v>343</v>
      </c>
      <c r="F11" s="219"/>
    </row>
    <row r="12" spans="2:18">
      <c r="C12" s="217"/>
      <c r="D12" s="595" t="s">
        <v>325</v>
      </c>
      <c r="E12" s="595"/>
      <c r="F12" s="202"/>
    </row>
    <row r="13" spans="2:18">
      <c r="C13" s="217"/>
      <c r="D13" s="202"/>
      <c r="E13" s="211" t="s">
        <v>326</v>
      </c>
      <c r="F13" s="220"/>
    </row>
    <row r="14" spans="2:18">
      <c r="C14" s="202"/>
      <c r="D14" s="202"/>
      <c r="E14" s="221" t="s">
        <v>327</v>
      </c>
      <c r="F14" s="221"/>
    </row>
    <row r="15" spans="2:18" ht="15.75">
      <c r="B15" s="222"/>
      <c r="H15" s="212"/>
    </row>
    <row r="16" spans="2:18">
      <c r="B16" s="223"/>
      <c r="H16" s="224" t="s">
        <v>328</v>
      </c>
    </row>
    <row r="17" spans="2:14">
      <c r="B17" s="596" t="s">
        <v>329</v>
      </c>
      <c r="C17" s="596" t="s">
        <v>330</v>
      </c>
      <c r="D17" s="598" t="s">
        <v>331</v>
      </c>
      <c r="E17" s="599"/>
      <c r="F17" s="599"/>
      <c r="G17" s="599"/>
      <c r="H17" s="600"/>
    </row>
    <row r="18" spans="2:14">
      <c r="B18" s="597"/>
      <c r="C18" s="597"/>
      <c r="D18" s="225"/>
      <c r="E18" s="226"/>
      <c r="F18" s="226"/>
      <c r="G18" s="226"/>
      <c r="H18" s="227"/>
    </row>
    <row r="19" spans="2:14">
      <c r="B19" s="597"/>
      <c r="C19" s="597"/>
      <c r="D19" s="596" t="s">
        <v>332</v>
      </c>
      <c r="E19" s="596" t="s">
        <v>333</v>
      </c>
      <c r="F19" s="602" t="s">
        <v>334</v>
      </c>
      <c r="G19" s="596" t="s">
        <v>335</v>
      </c>
      <c r="H19" s="596" t="s">
        <v>336</v>
      </c>
    </row>
    <row r="20" spans="2:14">
      <c r="B20" s="597"/>
      <c r="C20" s="597"/>
      <c r="D20" s="601"/>
      <c r="E20" s="601"/>
      <c r="F20" s="603"/>
      <c r="G20" s="601"/>
      <c r="H20" s="601"/>
    </row>
    <row r="21" spans="2:14">
      <c r="B21" s="228">
        <v>1</v>
      </c>
      <c r="C21" s="229">
        <v>2</v>
      </c>
      <c r="D21" s="228">
        <v>3</v>
      </c>
      <c r="E21" s="228">
        <v>4</v>
      </c>
      <c r="F21" s="228">
        <v>5</v>
      </c>
      <c r="G21" s="228">
        <v>6</v>
      </c>
      <c r="H21" s="228">
        <v>7</v>
      </c>
    </row>
    <row r="22" spans="2:14">
      <c r="B22" s="230">
        <v>731</v>
      </c>
      <c r="C22" s="231" t="s">
        <v>337</v>
      </c>
      <c r="D22" s="232"/>
      <c r="E22" s="233"/>
      <c r="F22" s="233"/>
      <c r="G22" s="234"/>
      <c r="H22" s="235">
        <f>D22+E22-F22-G22</f>
        <v>0</v>
      </c>
    </row>
    <row r="23" spans="2:14" ht="24">
      <c r="B23" s="230">
        <v>741</v>
      </c>
      <c r="C23" s="236" t="s">
        <v>338</v>
      </c>
      <c r="D23" s="232">
        <v>1855.15</v>
      </c>
      <c r="E23" s="233">
        <v>8033.72</v>
      </c>
      <c r="F23" s="233">
        <v>9888.8700000000008</v>
      </c>
      <c r="G23" s="234"/>
      <c r="H23" s="235">
        <f>D23+E23-F23-G23</f>
        <v>0</v>
      </c>
    </row>
    <row r="24" spans="2:14">
      <c r="B24" s="230"/>
      <c r="C24" s="231"/>
      <c r="D24" s="232"/>
      <c r="E24" s="233"/>
      <c r="F24" s="233"/>
      <c r="G24" s="234"/>
      <c r="H24" s="234"/>
    </row>
    <row r="25" spans="2:14">
      <c r="B25" s="230"/>
      <c r="C25" s="230"/>
      <c r="D25" s="232"/>
      <c r="E25" s="233"/>
      <c r="F25" s="233"/>
      <c r="G25" s="234"/>
      <c r="H25" s="234"/>
    </row>
    <row r="26" spans="2:14">
      <c r="B26" s="230"/>
      <c r="C26" s="230"/>
      <c r="D26" s="232"/>
      <c r="E26" s="233"/>
      <c r="F26" s="233"/>
      <c r="G26" s="234"/>
      <c r="H26" s="234"/>
    </row>
    <row r="27" spans="2:14">
      <c r="B27" s="237"/>
      <c r="C27" s="238" t="s">
        <v>339</v>
      </c>
      <c r="D27" s="239">
        <f>D22+D23</f>
        <v>1855.15</v>
      </c>
      <c r="E27" s="239">
        <f>E22+E23</f>
        <v>8033.72</v>
      </c>
      <c r="F27" s="239">
        <f>F22+F23</f>
        <v>9888.8700000000008</v>
      </c>
      <c r="G27" s="239">
        <f>G22+G23</f>
        <v>0</v>
      </c>
      <c r="H27" s="239">
        <f>H22+H23</f>
        <v>0</v>
      </c>
    </row>
    <row r="28" spans="2:14">
      <c r="C28" s="240"/>
      <c r="D28" s="240"/>
      <c r="E28" s="240"/>
      <c r="F28" s="240"/>
    </row>
    <row r="29" spans="2:14" ht="15.75">
      <c r="B29" s="606" t="s">
        <v>234</v>
      </c>
      <c r="C29" s="606"/>
      <c r="D29" s="241"/>
      <c r="E29" s="242"/>
      <c r="F29" s="202"/>
      <c r="G29" s="607" t="s">
        <v>235</v>
      </c>
      <c r="H29" s="607"/>
      <c r="I29" s="212"/>
      <c r="J29" s="243"/>
      <c r="L29" s="244"/>
    </row>
    <row r="30" spans="2:14" ht="15.75">
      <c r="B30" s="608" t="s">
        <v>340</v>
      </c>
      <c r="C30" s="608"/>
      <c r="D30" s="245"/>
      <c r="E30" s="246" t="s">
        <v>237</v>
      </c>
      <c r="F30" s="246"/>
      <c r="G30" s="605" t="s">
        <v>238</v>
      </c>
      <c r="H30" s="605"/>
      <c r="I30" s="247"/>
      <c r="J30" s="248"/>
      <c r="L30" s="249"/>
    </row>
    <row r="31" spans="2:14" ht="15.75">
      <c r="B31" s="609" t="s">
        <v>239</v>
      </c>
      <c r="C31" s="609"/>
      <c r="D31" s="250"/>
      <c r="E31" s="242"/>
      <c r="F31" s="202"/>
      <c r="G31" s="610" t="s">
        <v>240</v>
      </c>
      <c r="H31" s="610"/>
      <c r="I31" s="251"/>
      <c r="J31" s="252"/>
      <c r="L31" s="253"/>
      <c r="N31" s="254"/>
    </row>
    <row r="32" spans="2:14" ht="15.75">
      <c r="B32" s="604" t="s">
        <v>341</v>
      </c>
      <c r="C32" s="604"/>
      <c r="D32" s="255"/>
      <c r="E32" s="246" t="s">
        <v>237</v>
      </c>
      <c r="F32" s="246"/>
      <c r="G32" s="605" t="s">
        <v>238</v>
      </c>
      <c r="H32" s="605"/>
      <c r="I32" s="256"/>
      <c r="J32" s="257"/>
      <c r="L32" s="258"/>
      <c r="N32" s="259"/>
    </row>
    <row r="33" spans="2:11">
      <c r="B33" s="208"/>
      <c r="C33" s="260"/>
      <c r="D33" s="260"/>
      <c r="E33" s="260"/>
      <c r="F33" s="260"/>
      <c r="G33" s="208"/>
      <c r="H33" s="208"/>
      <c r="I33" s="208"/>
      <c r="J33" s="208"/>
      <c r="K33" s="208"/>
    </row>
    <row r="34" spans="2:11">
      <c r="B34" s="208"/>
      <c r="C34" s="260"/>
      <c r="D34" s="260"/>
      <c r="E34" s="260"/>
      <c r="F34" s="260"/>
      <c r="G34" s="208"/>
      <c r="H34" s="208"/>
      <c r="I34" s="208"/>
      <c r="J34" s="208"/>
      <c r="K34" s="208"/>
    </row>
    <row r="35" spans="2:11">
      <c r="B35" s="208"/>
      <c r="C35" s="260"/>
      <c r="D35" s="260"/>
      <c r="E35" s="260"/>
      <c r="F35" s="260"/>
      <c r="G35" s="208"/>
      <c r="H35" s="208"/>
      <c r="I35" s="208"/>
      <c r="J35" s="208"/>
      <c r="K35" s="208"/>
    </row>
    <row r="36" spans="2:11">
      <c r="B36" s="208"/>
      <c r="C36" s="260"/>
      <c r="D36" s="260"/>
      <c r="E36" s="260"/>
      <c r="F36" s="260"/>
      <c r="G36" s="208"/>
      <c r="H36" s="208"/>
      <c r="I36" s="208"/>
      <c r="J36" s="208"/>
      <c r="K36" s="208"/>
    </row>
    <row r="37" spans="2:11">
      <c r="B37" s="208"/>
      <c r="C37" s="260"/>
      <c r="D37" s="260"/>
      <c r="E37" s="260"/>
      <c r="F37" s="260"/>
      <c r="G37" s="208"/>
      <c r="H37" s="208"/>
      <c r="I37" s="208"/>
      <c r="J37" s="208"/>
      <c r="K37" s="208"/>
    </row>
    <row r="38" spans="2:11">
      <c r="B38" s="208"/>
      <c r="C38" s="260"/>
      <c r="D38" s="260"/>
      <c r="E38" s="260"/>
      <c r="F38" s="260"/>
      <c r="G38" s="208"/>
      <c r="H38" s="208"/>
      <c r="I38" s="208"/>
      <c r="J38" s="208"/>
      <c r="K38" s="208"/>
    </row>
    <row r="39" spans="2:11">
      <c r="B39" s="208"/>
      <c r="C39" s="260"/>
      <c r="D39" s="260"/>
      <c r="E39" s="260"/>
      <c r="F39" s="260"/>
      <c r="G39" s="208"/>
      <c r="H39" s="208"/>
      <c r="I39" s="208"/>
      <c r="J39" s="208"/>
      <c r="K39" s="208"/>
    </row>
    <row r="40" spans="2:11">
      <c r="B40" s="208"/>
      <c r="C40" s="260"/>
      <c r="D40" s="260"/>
      <c r="E40" s="260"/>
      <c r="F40" s="260"/>
      <c r="G40" s="208"/>
      <c r="H40" s="208"/>
      <c r="I40" s="208"/>
      <c r="J40" s="208"/>
      <c r="K40" s="208"/>
    </row>
    <row r="41" spans="2:11">
      <c r="B41" s="208"/>
      <c r="C41" s="260"/>
      <c r="D41" s="260"/>
      <c r="E41" s="260"/>
      <c r="F41" s="260"/>
      <c r="G41" s="208"/>
      <c r="H41" s="208"/>
      <c r="I41" s="208"/>
      <c r="J41" s="208"/>
      <c r="K41" s="208"/>
    </row>
    <row r="42" spans="2:11">
      <c r="B42" s="208"/>
      <c r="C42" s="260"/>
      <c r="D42" s="260"/>
      <c r="E42" s="260"/>
      <c r="F42" s="260"/>
      <c r="G42" s="208"/>
      <c r="H42" s="208"/>
      <c r="I42" s="208"/>
      <c r="J42" s="208"/>
      <c r="K42" s="208"/>
    </row>
    <row r="43" spans="2:11">
      <c r="B43" s="208"/>
      <c r="C43" s="260"/>
      <c r="D43" s="260"/>
      <c r="E43" s="260"/>
      <c r="F43" s="260"/>
      <c r="G43" s="208"/>
      <c r="H43" s="208"/>
      <c r="I43" s="208"/>
      <c r="J43" s="208"/>
      <c r="K43" s="208"/>
    </row>
    <row r="44" spans="2:11">
      <c r="B44" s="208"/>
      <c r="C44" s="260"/>
      <c r="D44" s="260"/>
      <c r="E44" s="260"/>
      <c r="F44" s="260"/>
      <c r="G44" s="208"/>
      <c r="H44" s="208"/>
      <c r="I44" s="208"/>
      <c r="J44" s="208"/>
      <c r="K44" s="208"/>
    </row>
    <row r="45" spans="2:11">
      <c r="B45" s="208"/>
      <c r="C45" s="260"/>
      <c r="D45" s="260"/>
      <c r="E45" s="260"/>
      <c r="F45" s="260"/>
      <c r="G45" s="208"/>
      <c r="H45" s="208"/>
      <c r="I45" s="208"/>
      <c r="J45" s="208"/>
      <c r="K45" s="208"/>
    </row>
    <row r="46" spans="2:11">
      <c r="B46" s="208"/>
      <c r="C46" s="260"/>
      <c r="D46" s="260"/>
      <c r="E46" s="260"/>
      <c r="F46" s="260"/>
      <c r="G46" s="208"/>
      <c r="H46" s="208"/>
      <c r="I46" s="208"/>
      <c r="J46" s="208"/>
      <c r="K46" s="208"/>
    </row>
    <row r="47" spans="2:11">
      <c r="B47" s="208"/>
      <c r="C47" s="260"/>
      <c r="D47" s="260"/>
      <c r="E47" s="260"/>
      <c r="F47" s="260"/>
      <c r="G47" s="208"/>
      <c r="H47" s="208"/>
      <c r="I47" s="208"/>
      <c r="J47" s="208"/>
      <c r="K47" s="208"/>
    </row>
    <row r="48" spans="2:11">
      <c r="B48" s="208"/>
      <c r="C48" s="260"/>
      <c r="D48" s="260"/>
      <c r="E48" s="260"/>
      <c r="F48" s="260"/>
      <c r="G48" s="208"/>
      <c r="H48" s="208"/>
      <c r="I48" s="208"/>
      <c r="J48" s="208"/>
      <c r="K48" s="208"/>
    </row>
    <row r="49" spans="2:11">
      <c r="B49" s="208"/>
      <c r="C49" s="260"/>
      <c r="D49" s="260"/>
      <c r="E49" s="260"/>
      <c r="F49" s="260"/>
      <c r="G49" s="208"/>
      <c r="H49" s="208"/>
      <c r="I49" s="208"/>
      <c r="J49" s="208"/>
      <c r="K49" s="208"/>
    </row>
    <row r="50" spans="2:11">
      <c r="B50" s="208"/>
      <c r="C50" s="260"/>
      <c r="D50" s="260"/>
      <c r="E50" s="260"/>
      <c r="F50" s="260"/>
      <c r="G50" s="208"/>
      <c r="H50" s="208"/>
      <c r="I50" s="208"/>
      <c r="J50" s="208"/>
      <c r="K50" s="208"/>
    </row>
    <row r="51" spans="2:11">
      <c r="B51" s="208"/>
      <c r="C51" s="260"/>
      <c r="D51" s="260"/>
      <c r="E51" s="260"/>
      <c r="F51" s="260"/>
      <c r="G51" s="208"/>
      <c r="H51" s="208"/>
      <c r="I51" s="208"/>
      <c r="J51" s="208"/>
      <c r="K51" s="208"/>
    </row>
    <row r="52" spans="2:11">
      <c r="B52" s="208"/>
      <c r="C52" s="260"/>
      <c r="D52" s="260"/>
      <c r="E52" s="260"/>
      <c r="F52" s="260"/>
      <c r="G52" s="208"/>
      <c r="H52" s="208"/>
      <c r="I52" s="208"/>
      <c r="J52" s="208"/>
      <c r="K52" s="208"/>
    </row>
    <row r="53" spans="2:11">
      <c r="B53" s="208"/>
      <c r="C53" s="260"/>
      <c r="D53" s="260"/>
      <c r="E53" s="260"/>
      <c r="F53" s="260"/>
      <c r="G53" s="208"/>
      <c r="H53" s="208"/>
      <c r="I53" s="208"/>
      <c r="J53" s="208"/>
      <c r="K53" s="208"/>
    </row>
    <row r="54" spans="2:11">
      <c r="B54" s="208"/>
      <c r="C54" s="260"/>
      <c r="D54" s="260"/>
      <c r="E54" s="260"/>
      <c r="F54" s="260"/>
      <c r="G54" s="208"/>
      <c r="H54" s="208"/>
      <c r="I54" s="208"/>
      <c r="J54" s="208"/>
      <c r="K54" s="208"/>
    </row>
    <row r="55" spans="2:11">
      <c r="B55" s="208"/>
      <c r="C55" s="260"/>
      <c r="D55" s="260"/>
      <c r="E55" s="260"/>
      <c r="F55" s="260"/>
      <c r="G55" s="208"/>
      <c r="H55" s="208"/>
      <c r="I55" s="208"/>
      <c r="J55" s="208"/>
      <c r="K55" s="208"/>
    </row>
  </sheetData>
  <mergeCells count="24">
    <mergeCell ref="B32:C32"/>
    <mergeCell ref="G32:H32"/>
    <mergeCell ref="B29:C29"/>
    <mergeCell ref="G29:H29"/>
    <mergeCell ref="B30:C30"/>
    <mergeCell ref="G30:H30"/>
    <mergeCell ref="B31:C31"/>
    <mergeCell ref="G31:H31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H1:I1"/>
    <mergeCell ref="F2:I2"/>
    <mergeCell ref="F3:H3"/>
    <mergeCell ref="F4:H4"/>
    <mergeCell ref="C6:H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31" workbookViewId="0">
      <selection activeCell="P22" sqref="P22"/>
    </sheetView>
  </sheetViews>
  <sheetFormatPr defaultRowHeight="15"/>
  <cols>
    <col min="1" max="2" width="1.85546875" style="443" customWidth="1"/>
    <col min="3" max="3" width="1.5703125" style="443" customWidth="1"/>
    <col min="4" max="4" width="2.28515625" style="443" customWidth="1"/>
    <col min="5" max="5" width="2" style="443" customWidth="1"/>
    <col min="6" max="6" width="2.42578125" style="443" customWidth="1"/>
    <col min="7" max="7" width="35.85546875" style="443" customWidth="1"/>
    <col min="8" max="8" width="3.42578125" style="443" customWidth="1"/>
    <col min="9" max="9" width="11.85546875" style="443" customWidth="1"/>
    <col min="10" max="10" width="12.42578125" style="443" customWidth="1"/>
    <col min="11" max="11" width="13.28515625" style="443" customWidth="1"/>
    <col min="12" max="12" width="9.140625" style="443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440" customFormat="1">
      <c r="H1" s="441" t="s">
        <v>473</v>
      </c>
      <c r="I1" s="442"/>
      <c r="J1" s="443"/>
    </row>
    <row r="2" spans="1:11" s="440" customFormat="1">
      <c r="H2" s="441" t="s">
        <v>474</v>
      </c>
      <c r="I2" s="442"/>
      <c r="J2" s="443"/>
    </row>
    <row r="3" spans="1:11" s="440" customFormat="1" ht="15.75" customHeight="1">
      <c r="H3" s="441" t="s">
        <v>475</v>
      </c>
      <c r="I3" s="442"/>
      <c r="J3" s="444"/>
    </row>
    <row r="4" spans="1:11" s="440" customFormat="1" ht="15.75" customHeight="1">
      <c r="H4" s="445"/>
      <c r="I4" s="443"/>
      <c r="J4" s="444"/>
    </row>
    <row r="5" spans="1:11" s="440" customFormat="1" ht="14.25" customHeight="1">
      <c r="B5" s="446"/>
      <c r="C5" s="446"/>
      <c r="D5" s="446"/>
      <c r="E5" s="446"/>
      <c r="G5" s="613" t="s">
        <v>476</v>
      </c>
      <c r="H5" s="613"/>
      <c r="I5" s="613"/>
      <c r="J5" s="613"/>
      <c r="K5" s="613"/>
    </row>
    <row r="6" spans="1:11" s="440" customFormat="1" ht="14.25" customHeight="1">
      <c r="B6" s="446"/>
      <c r="C6" s="446"/>
      <c r="D6" s="446"/>
      <c r="E6" s="446"/>
      <c r="G6" s="614" t="s">
        <v>6</v>
      </c>
      <c r="H6" s="614"/>
      <c r="I6" s="614"/>
      <c r="J6" s="614"/>
      <c r="K6" s="614"/>
    </row>
    <row r="7" spans="1:11" s="440" customFormat="1" ht="12" customHeight="1">
      <c r="A7" s="446"/>
      <c r="B7" s="446"/>
      <c r="C7" s="446"/>
      <c r="D7" s="446"/>
      <c r="E7" s="447"/>
      <c r="F7" s="447"/>
      <c r="G7" s="615" t="s">
        <v>7</v>
      </c>
      <c r="H7" s="615"/>
      <c r="I7" s="615"/>
      <c r="J7" s="615"/>
      <c r="K7" s="615"/>
    </row>
    <row r="8" spans="1:11" s="440" customFormat="1" ht="10.5" customHeight="1">
      <c r="A8" s="446"/>
      <c r="B8" s="446"/>
      <c r="C8" s="446"/>
      <c r="D8" s="446"/>
      <c r="E8" s="446"/>
      <c r="F8" s="448"/>
      <c r="G8" s="616"/>
      <c r="H8" s="616"/>
      <c r="I8" s="612"/>
      <c r="J8" s="612"/>
      <c r="K8" s="612"/>
    </row>
    <row r="9" spans="1:11" s="440" customFormat="1" ht="13.5" customHeight="1">
      <c r="A9" s="617" t="s">
        <v>477</v>
      </c>
      <c r="B9" s="618"/>
      <c r="C9" s="618"/>
      <c r="D9" s="618"/>
      <c r="E9" s="618"/>
      <c r="F9" s="618"/>
      <c r="G9" s="618"/>
      <c r="H9" s="618"/>
      <c r="I9" s="618"/>
      <c r="J9" s="618"/>
      <c r="K9" s="618"/>
    </row>
    <row r="10" spans="1:11" s="440" customFormat="1" ht="9.75" customHeight="1">
      <c r="A10" s="449"/>
      <c r="B10" s="450"/>
      <c r="C10" s="450"/>
      <c r="D10" s="450"/>
      <c r="E10" s="450"/>
      <c r="F10" s="450"/>
      <c r="G10" s="450"/>
      <c r="H10" s="450"/>
      <c r="I10" s="450"/>
      <c r="J10" s="450"/>
      <c r="K10" s="450"/>
    </row>
    <row r="11" spans="1:11" s="440" customFormat="1" ht="12.75" customHeight="1">
      <c r="A11" s="611" t="s">
        <v>478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</row>
    <row r="12" spans="1:11" s="440" customFormat="1" ht="12.75" customHeight="1">
      <c r="A12" s="449"/>
      <c r="B12" s="450"/>
      <c r="C12" s="450"/>
      <c r="D12" s="450"/>
      <c r="E12" s="450"/>
      <c r="F12" s="450"/>
      <c r="G12" s="612" t="s">
        <v>10</v>
      </c>
      <c r="H12" s="612"/>
      <c r="I12" s="612"/>
      <c r="J12" s="612"/>
      <c r="K12" s="612"/>
    </row>
    <row r="13" spans="1:11" s="440" customFormat="1" ht="11.25" customHeight="1">
      <c r="A13" s="449"/>
      <c r="B13" s="450"/>
      <c r="C13" s="450"/>
      <c r="D13" s="450"/>
      <c r="E13" s="450"/>
      <c r="F13" s="450"/>
      <c r="G13" s="612" t="s">
        <v>11</v>
      </c>
      <c r="H13" s="612"/>
      <c r="I13" s="612"/>
      <c r="J13" s="612"/>
      <c r="K13" s="612"/>
    </row>
    <row r="14" spans="1:11" s="440" customFormat="1" ht="11.25" customHeight="1">
      <c r="A14" s="449"/>
      <c r="B14" s="450"/>
      <c r="C14" s="450"/>
      <c r="D14" s="450"/>
      <c r="E14" s="450"/>
      <c r="F14" s="450"/>
      <c r="G14" s="448"/>
      <c r="H14" s="448"/>
      <c r="I14" s="448"/>
      <c r="J14" s="448"/>
      <c r="K14" s="448"/>
    </row>
    <row r="15" spans="1:11" s="440" customFormat="1" ht="12.75" customHeight="1">
      <c r="A15" s="611" t="s">
        <v>12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</row>
    <row r="16" spans="1:11" s="440" customFormat="1" ht="12.75" customHeight="1">
      <c r="A16" s="448" t="s">
        <v>479</v>
      </c>
      <c r="B16" s="448"/>
      <c r="C16" s="448"/>
      <c r="D16" s="448"/>
      <c r="E16" s="448"/>
      <c r="F16" s="448"/>
      <c r="G16" s="612" t="s">
        <v>480</v>
      </c>
      <c r="H16" s="612"/>
      <c r="I16" s="621"/>
      <c r="J16" s="621"/>
      <c r="K16" s="621"/>
    </row>
    <row r="17" spans="1:11" s="440" customFormat="1" ht="12.75" customHeight="1">
      <c r="A17" s="451"/>
      <c r="B17" s="448"/>
      <c r="C17" s="448"/>
      <c r="D17" s="448"/>
      <c r="E17" s="448"/>
      <c r="F17" s="448"/>
      <c r="G17" s="448" t="s">
        <v>481</v>
      </c>
      <c r="H17" s="448"/>
      <c r="K17" s="452"/>
    </row>
    <row r="18" spans="1:11" s="440" customFormat="1" ht="12" customHeight="1">
      <c r="A18" s="612"/>
      <c r="B18" s="612"/>
      <c r="C18" s="612"/>
      <c r="D18" s="612"/>
      <c r="E18" s="612"/>
      <c r="F18" s="612"/>
      <c r="G18" s="612"/>
      <c r="H18" s="612"/>
      <c r="I18" s="612"/>
      <c r="J18" s="612"/>
      <c r="K18" s="612"/>
    </row>
    <row r="19" spans="1:11" s="440" customFormat="1" ht="12.75" customHeight="1">
      <c r="A19" s="451"/>
      <c r="B19" s="448"/>
      <c r="C19" s="448"/>
      <c r="D19" s="448"/>
      <c r="E19" s="448"/>
      <c r="F19" s="448"/>
      <c r="G19" s="448"/>
      <c r="H19" s="448"/>
      <c r="I19" s="453"/>
      <c r="J19" s="454"/>
      <c r="K19" s="455" t="s">
        <v>17</v>
      </c>
    </row>
    <row r="20" spans="1:11" s="440" customFormat="1" ht="13.5" customHeight="1">
      <c r="A20" s="451"/>
      <c r="B20" s="448"/>
      <c r="C20" s="448"/>
      <c r="D20" s="448"/>
      <c r="E20" s="448"/>
      <c r="F20" s="448"/>
      <c r="G20" s="448"/>
      <c r="H20" s="448"/>
      <c r="I20" s="456"/>
      <c r="J20" s="456" t="s">
        <v>482</v>
      </c>
      <c r="K20" s="457" t="s">
        <v>22</v>
      </c>
    </row>
    <row r="21" spans="1:11" s="440" customFormat="1" ht="11.25" customHeight="1">
      <c r="A21" s="451"/>
      <c r="B21" s="448"/>
      <c r="C21" s="448"/>
      <c r="D21" s="448"/>
      <c r="E21" s="448"/>
      <c r="F21" s="448"/>
      <c r="G21" s="448"/>
      <c r="H21" s="448"/>
      <c r="I21" s="456"/>
      <c r="J21" s="456" t="s">
        <v>19</v>
      </c>
      <c r="K21" s="457"/>
    </row>
    <row r="22" spans="1:11" s="440" customFormat="1" ht="12" customHeight="1">
      <c r="A22" s="451"/>
      <c r="B22" s="448"/>
      <c r="C22" s="448"/>
      <c r="D22" s="448"/>
      <c r="E22" s="448"/>
      <c r="F22" s="448"/>
      <c r="G22" s="448"/>
      <c r="H22" s="448"/>
      <c r="I22" s="458"/>
      <c r="J22" s="456" t="s">
        <v>21</v>
      </c>
      <c r="K22" s="457"/>
    </row>
    <row r="23" spans="1:11" s="440" customFormat="1" ht="11.25" customHeight="1">
      <c r="A23" s="446"/>
      <c r="B23" s="446"/>
      <c r="C23" s="446"/>
      <c r="D23" s="446"/>
      <c r="E23" s="446"/>
      <c r="F23" s="446"/>
      <c r="G23" s="448"/>
      <c r="H23" s="448"/>
      <c r="I23" s="459"/>
      <c r="J23" s="459"/>
      <c r="K23" s="460"/>
    </row>
    <row r="24" spans="1:11" s="440" customFormat="1" ht="11.25" customHeight="1">
      <c r="A24" s="446"/>
      <c r="B24" s="446"/>
      <c r="C24" s="446"/>
      <c r="D24" s="446"/>
      <c r="E24" s="446"/>
      <c r="F24" s="446"/>
      <c r="G24" s="461"/>
      <c r="H24" s="448"/>
      <c r="I24" s="459"/>
      <c r="J24" s="459"/>
      <c r="K24" s="458" t="s">
        <v>483</v>
      </c>
    </row>
    <row r="25" spans="1:11" s="440" customFormat="1" ht="12" customHeight="1">
      <c r="A25" s="622" t="s">
        <v>34</v>
      </c>
      <c r="B25" s="623"/>
      <c r="C25" s="623"/>
      <c r="D25" s="623"/>
      <c r="E25" s="623"/>
      <c r="F25" s="623"/>
      <c r="G25" s="622" t="s">
        <v>35</v>
      </c>
      <c r="H25" s="622" t="s">
        <v>484</v>
      </c>
      <c r="I25" s="624" t="s">
        <v>485</v>
      </c>
      <c r="J25" s="625"/>
      <c r="K25" s="625"/>
    </row>
    <row r="26" spans="1:11" s="440" customFormat="1" ht="12" customHeight="1">
      <c r="A26" s="623"/>
      <c r="B26" s="623"/>
      <c r="C26" s="623"/>
      <c r="D26" s="623"/>
      <c r="E26" s="623"/>
      <c r="F26" s="623"/>
      <c r="G26" s="622"/>
      <c r="H26" s="622"/>
      <c r="I26" s="626" t="s">
        <v>349</v>
      </c>
      <c r="J26" s="626"/>
      <c r="K26" s="627"/>
    </row>
    <row r="27" spans="1:11" s="440" customFormat="1" ht="25.5" customHeight="1">
      <c r="A27" s="623"/>
      <c r="B27" s="623"/>
      <c r="C27" s="623"/>
      <c r="D27" s="623"/>
      <c r="E27" s="623"/>
      <c r="F27" s="623"/>
      <c r="G27" s="622"/>
      <c r="H27" s="622"/>
      <c r="I27" s="622" t="s">
        <v>486</v>
      </c>
      <c r="J27" s="622" t="s">
        <v>487</v>
      </c>
      <c r="K27" s="628"/>
    </row>
    <row r="28" spans="1:11" s="440" customFormat="1" ht="38.25" customHeight="1">
      <c r="A28" s="623"/>
      <c r="B28" s="623"/>
      <c r="C28" s="623"/>
      <c r="D28" s="623"/>
      <c r="E28" s="623"/>
      <c r="F28" s="623"/>
      <c r="G28" s="622"/>
      <c r="H28" s="622"/>
      <c r="I28" s="622"/>
      <c r="J28" s="462" t="s">
        <v>488</v>
      </c>
      <c r="K28" s="462" t="s">
        <v>489</v>
      </c>
    </row>
    <row r="29" spans="1:11" s="440" customFormat="1" ht="12" customHeight="1">
      <c r="A29" s="629">
        <v>1</v>
      </c>
      <c r="B29" s="629"/>
      <c r="C29" s="629"/>
      <c r="D29" s="629"/>
      <c r="E29" s="629"/>
      <c r="F29" s="629"/>
      <c r="G29" s="463">
        <v>2</v>
      </c>
      <c r="H29" s="463">
        <v>3</v>
      </c>
      <c r="I29" s="463">
        <v>4</v>
      </c>
      <c r="J29" s="463">
        <v>5</v>
      </c>
      <c r="K29" s="463">
        <v>6</v>
      </c>
    </row>
    <row r="30" spans="1:11" s="440" customFormat="1" ht="12" customHeight="1">
      <c r="A30" s="464">
        <v>2</v>
      </c>
      <c r="B30" s="464"/>
      <c r="C30" s="465"/>
      <c r="D30" s="465"/>
      <c r="E30" s="465"/>
      <c r="F30" s="465"/>
      <c r="G30" s="466" t="s">
        <v>490</v>
      </c>
      <c r="H30" s="467">
        <v>1</v>
      </c>
      <c r="I30" s="468">
        <f>I31+I37+I39+I42+I47+I59+I65+I74+I80</f>
        <v>9099.6899999999987</v>
      </c>
      <c r="J30" s="468">
        <f>J31+J37+J39+J42+J47+J59+J65+J74+J80</f>
        <v>5153.6899999999996</v>
      </c>
      <c r="K30" s="468">
        <f>K31+K37+K39+K42+K47+K59+K65+K74+K80</f>
        <v>0</v>
      </c>
    </row>
    <row r="31" spans="1:11" s="470" customFormat="1" ht="12" customHeight="1">
      <c r="A31" s="464">
        <v>2</v>
      </c>
      <c r="B31" s="464">
        <v>1</v>
      </c>
      <c r="C31" s="464"/>
      <c r="D31" s="464"/>
      <c r="E31" s="464"/>
      <c r="F31" s="464"/>
      <c r="G31" s="469" t="s">
        <v>45</v>
      </c>
      <c r="H31" s="467">
        <v>2</v>
      </c>
      <c r="I31" s="468">
        <f>I32+I36</f>
        <v>6.72</v>
      </c>
      <c r="J31" s="468">
        <f>J32+J36</f>
        <v>0</v>
      </c>
      <c r="K31" s="468">
        <f>K32+K36</f>
        <v>0</v>
      </c>
    </row>
    <row r="32" spans="1:11" s="440" customFormat="1" ht="12" hidden="1" customHeight="1" collapsed="1">
      <c r="A32" s="465">
        <v>2</v>
      </c>
      <c r="B32" s="465">
        <v>1</v>
      </c>
      <c r="C32" s="465">
        <v>1</v>
      </c>
      <c r="D32" s="465"/>
      <c r="E32" s="465"/>
      <c r="F32" s="465"/>
      <c r="G32" s="471" t="s">
        <v>491</v>
      </c>
      <c r="H32" s="463">
        <v>3</v>
      </c>
      <c r="I32" s="472">
        <f>I33+I35</f>
        <v>0</v>
      </c>
      <c r="J32" s="472">
        <f>J33+J35</f>
        <v>0</v>
      </c>
      <c r="K32" s="472">
        <f>K33+K35</f>
        <v>0</v>
      </c>
    </row>
    <row r="33" spans="1:11" s="440" customFormat="1" ht="12" hidden="1" customHeight="1" collapsed="1">
      <c r="A33" s="465">
        <v>2</v>
      </c>
      <c r="B33" s="465">
        <v>1</v>
      </c>
      <c r="C33" s="465">
        <v>1</v>
      </c>
      <c r="D33" s="465">
        <v>1</v>
      </c>
      <c r="E33" s="465">
        <v>1</v>
      </c>
      <c r="F33" s="465">
        <v>1</v>
      </c>
      <c r="G33" s="471" t="s">
        <v>492</v>
      </c>
      <c r="H33" s="463">
        <v>4</v>
      </c>
      <c r="I33" s="472"/>
      <c r="J33" s="472"/>
      <c r="K33" s="472"/>
    </row>
    <row r="34" spans="1:11" s="440" customFormat="1" ht="12" hidden="1" customHeight="1" collapsed="1">
      <c r="A34" s="465"/>
      <c r="B34" s="465"/>
      <c r="C34" s="465"/>
      <c r="D34" s="465"/>
      <c r="E34" s="465"/>
      <c r="F34" s="465"/>
      <c r="G34" s="471" t="s">
        <v>493</v>
      </c>
      <c r="H34" s="463">
        <v>5</v>
      </c>
      <c r="I34" s="472"/>
      <c r="J34" s="472"/>
      <c r="K34" s="472"/>
    </row>
    <row r="35" spans="1:11" s="440" customFormat="1" ht="12" hidden="1" customHeight="1" collapsed="1">
      <c r="A35" s="465">
        <v>2</v>
      </c>
      <c r="B35" s="465">
        <v>1</v>
      </c>
      <c r="C35" s="465">
        <v>1</v>
      </c>
      <c r="D35" s="465">
        <v>1</v>
      </c>
      <c r="E35" s="465">
        <v>2</v>
      </c>
      <c r="F35" s="465">
        <v>1</v>
      </c>
      <c r="G35" s="471" t="s">
        <v>48</v>
      </c>
      <c r="H35" s="463">
        <v>6</v>
      </c>
      <c r="I35" s="472"/>
      <c r="J35" s="472"/>
      <c r="K35" s="472"/>
    </row>
    <row r="36" spans="1:11" s="440" customFormat="1" ht="12" customHeight="1">
      <c r="A36" s="465">
        <v>2</v>
      </c>
      <c r="B36" s="465">
        <v>1</v>
      </c>
      <c r="C36" s="465">
        <v>2</v>
      </c>
      <c r="D36" s="465"/>
      <c r="E36" s="465"/>
      <c r="F36" s="465"/>
      <c r="G36" s="471" t="s">
        <v>49</v>
      </c>
      <c r="H36" s="463">
        <v>7</v>
      </c>
      <c r="I36" s="472">
        <v>6.72</v>
      </c>
      <c r="J36" s="472"/>
      <c r="K36" s="472"/>
    </row>
    <row r="37" spans="1:11" s="470" customFormat="1" ht="12" customHeight="1">
      <c r="A37" s="464">
        <v>2</v>
      </c>
      <c r="B37" s="464">
        <v>2</v>
      </c>
      <c r="C37" s="464"/>
      <c r="D37" s="464"/>
      <c r="E37" s="464"/>
      <c r="F37" s="464"/>
      <c r="G37" s="469" t="s">
        <v>494</v>
      </c>
      <c r="H37" s="467">
        <v>8</v>
      </c>
      <c r="I37" s="473">
        <f>I38</f>
        <v>8262.17</v>
      </c>
      <c r="J37" s="473">
        <f>J38</f>
        <v>4292.83</v>
      </c>
      <c r="K37" s="473">
        <f>K38</f>
        <v>0</v>
      </c>
    </row>
    <row r="38" spans="1:11" s="440" customFormat="1" ht="12" customHeight="1">
      <c r="A38" s="465">
        <v>2</v>
      </c>
      <c r="B38" s="465">
        <v>2</v>
      </c>
      <c r="C38" s="465">
        <v>1</v>
      </c>
      <c r="D38" s="465"/>
      <c r="E38" s="465"/>
      <c r="F38" s="465"/>
      <c r="G38" s="471" t="s">
        <v>494</v>
      </c>
      <c r="H38" s="463">
        <v>9</v>
      </c>
      <c r="I38" s="472">
        <v>8262.17</v>
      </c>
      <c r="J38" s="472">
        <v>4292.83</v>
      </c>
      <c r="K38" s="472"/>
    </row>
    <row r="39" spans="1:11" s="470" customFormat="1" ht="12" hidden="1" customHeight="1" collapsed="1">
      <c r="A39" s="464">
        <v>2</v>
      </c>
      <c r="B39" s="464">
        <v>3</v>
      </c>
      <c r="C39" s="464"/>
      <c r="D39" s="464"/>
      <c r="E39" s="464"/>
      <c r="F39" s="464"/>
      <c r="G39" s="469" t="s">
        <v>66</v>
      </c>
      <c r="H39" s="467">
        <v>10</v>
      </c>
      <c r="I39" s="468">
        <f>I40+I41</f>
        <v>0</v>
      </c>
      <c r="J39" s="468">
        <f>J40+J41</f>
        <v>0</v>
      </c>
      <c r="K39" s="468">
        <f>K40+K41</f>
        <v>0</v>
      </c>
    </row>
    <row r="40" spans="1:11" s="440" customFormat="1" ht="12" hidden="1" customHeight="1" collapsed="1">
      <c r="A40" s="465">
        <v>2</v>
      </c>
      <c r="B40" s="465">
        <v>3</v>
      </c>
      <c r="C40" s="465">
        <v>1</v>
      </c>
      <c r="D40" s="465"/>
      <c r="E40" s="465"/>
      <c r="F40" s="465"/>
      <c r="G40" s="471" t="s">
        <v>67</v>
      </c>
      <c r="H40" s="463">
        <v>11</v>
      </c>
      <c r="I40" s="472"/>
      <c r="J40" s="472"/>
      <c r="K40" s="472"/>
    </row>
    <row r="41" spans="1:11" s="440" customFormat="1" ht="12" hidden="1" customHeight="1" collapsed="1">
      <c r="A41" s="465">
        <v>2</v>
      </c>
      <c r="B41" s="465">
        <v>3</v>
      </c>
      <c r="C41" s="465">
        <v>2</v>
      </c>
      <c r="D41" s="465"/>
      <c r="E41" s="465"/>
      <c r="F41" s="465"/>
      <c r="G41" s="471" t="s">
        <v>78</v>
      </c>
      <c r="H41" s="463">
        <v>12</v>
      </c>
      <c r="I41" s="472"/>
      <c r="J41" s="472"/>
      <c r="K41" s="472"/>
    </row>
    <row r="42" spans="1:11" s="470" customFormat="1" ht="12" hidden="1" customHeight="1" collapsed="1">
      <c r="A42" s="464">
        <v>2</v>
      </c>
      <c r="B42" s="464">
        <v>4</v>
      </c>
      <c r="C42" s="464"/>
      <c r="D42" s="464"/>
      <c r="E42" s="464"/>
      <c r="F42" s="464"/>
      <c r="G42" s="469" t="s">
        <v>79</v>
      </c>
      <c r="H42" s="467">
        <v>13</v>
      </c>
      <c r="I42" s="468">
        <f>I43</f>
        <v>0</v>
      </c>
      <c r="J42" s="468">
        <f>J43</f>
        <v>0</v>
      </c>
      <c r="K42" s="468">
        <f>K43</f>
        <v>0</v>
      </c>
    </row>
    <row r="43" spans="1:11" s="440" customFormat="1" ht="12" hidden="1" customHeight="1" collapsed="1">
      <c r="A43" s="465">
        <v>2</v>
      </c>
      <c r="B43" s="465">
        <v>4</v>
      </c>
      <c r="C43" s="465">
        <v>1</v>
      </c>
      <c r="D43" s="465"/>
      <c r="E43" s="465"/>
      <c r="F43" s="465"/>
      <c r="G43" s="471" t="s">
        <v>495</v>
      </c>
      <c r="H43" s="463">
        <v>14</v>
      </c>
      <c r="I43" s="472">
        <f>I44+I45+I46</f>
        <v>0</v>
      </c>
      <c r="J43" s="472">
        <f>J44+J45+J46</f>
        <v>0</v>
      </c>
      <c r="K43" s="472">
        <f>K44+K45+K46</f>
        <v>0</v>
      </c>
    </row>
    <row r="44" spans="1:11" s="440" customFormat="1" ht="12" hidden="1" customHeight="1" collapsed="1">
      <c r="A44" s="465">
        <v>2</v>
      </c>
      <c r="B44" s="465">
        <v>4</v>
      </c>
      <c r="C44" s="465">
        <v>1</v>
      </c>
      <c r="D44" s="465">
        <v>1</v>
      </c>
      <c r="E44" s="465">
        <v>1</v>
      </c>
      <c r="F44" s="465">
        <v>1</v>
      </c>
      <c r="G44" s="471" t="s">
        <v>81</v>
      </c>
      <c r="H44" s="463">
        <v>15</v>
      </c>
      <c r="I44" s="472"/>
      <c r="J44" s="472"/>
      <c r="K44" s="472"/>
    </row>
    <row r="45" spans="1:11" s="440" customFormat="1" ht="12" hidden="1" customHeight="1" collapsed="1">
      <c r="A45" s="465">
        <v>2</v>
      </c>
      <c r="B45" s="465">
        <v>4</v>
      </c>
      <c r="C45" s="465">
        <v>1</v>
      </c>
      <c r="D45" s="465">
        <v>1</v>
      </c>
      <c r="E45" s="465">
        <v>1</v>
      </c>
      <c r="F45" s="465">
        <v>2</v>
      </c>
      <c r="G45" s="471" t="s">
        <v>82</v>
      </c>
      <c r="H45" s="463">
        <v>16</v>
      </c>
      <c r="I45" s="472"/>
      <c r="J45" s="472"/>
      <c r="K45" s="472"/>
    </row>
    <row r="46" spans="1:11" s="440" customFormat="1" ht="12" hidden="1" customHeight="1" collapsed="1">
      <c r="A46" s="465">
        <v>2</v>
      </c>
      <c r="B46" s="465">
        <v>4</v>
      </c>
      <c r="C46" s="465">
        <v>1</v>
      </c>
      <c r="D46" s="465">
        <v>1</v>
      </c>
      <c r="E46" s="465">
        <v>1</v>
      </c>
      <c r="F46" s="465">
        <v>3</v>
      </c>
      <c r="G46" s="471" t="s">
        <v>83</v>
      </c>
      <c r="H46" s="463">
        <v>17</v>
      </c>
      <c r="I46" s="472"/>
      <c r="J46" s="472"/>
      <c r="K46" s="472"/>
    </row>
    <row r="47" spans="1:11" s="470" customFormat="1" ht="12" hidden="1" customHeight="1" collapsed="1">
      <c r="A47" s="464">
        <v>2</v>
      </c>
      <c r="B47" s="464">
        <v>5</v>
      </c>
      <c r="C47" s="464"/>
      <c r="D47" s="464"/>
      <c r="E47" s="464"/>
      <c r="F47" s="464"/>
      <c r="G47" s="469" t="s">
        <v>84</v>
      </c>
      <c r="H47" s="467">
        <v>18</v>
      </c>
      <c r="I47" s="468">
        <f>I48+I51+I54</f>
        <v>0</v>
      </c>
      <c r="J47" s="468">
        <f>J48+J51+J54</f>
        <v>0</v>
      </c>
      <c r="K47" s="468">
        <f>K48+K51+K54</f>
        <v>0</v>
      </c>
    </row>
    <row r="48" spans="1:11" s="440" customFormat="1" ht="12" hidden="1" customHeight="1" collapsed="1">
      <c r="A48" s="465">
        <v>2</v>
      </c>
      <c r="B48" s="465">
        <v>5</v>
      </c>
      <c r="C48" s="465">
        <v>1</v>
      </c>
      <c r="D48" s="465"/>
      <c r="E48" s="465"/>
      <c r="F48" s="465"/>
      <c r="G48" s="471" t="s">
        <v>85</v>
      </c>
      <c r="H48" s="463">
        <v>19</v>
      </c>
      <c r="I48" s="472">
        <f>I49+I50</f>
        <v>0</v>
      </c>
      <c r="J48" s="472">
        <f>J49+J50</f>
        <v>0</v>
      </c>
      <c r="K48" s="472">
        <f>K49+K50</f>
        <v>0</v>
      </c>
    </row>
    <row r="49" spans="1:11" s="440" customFormat="1" ht="24" hidden="1" customHeight="1" collapsed="1">
      <c r="A49" s="465">
        <v>2</v>
      </c>
      <c r="B49" s="465">
        <v>5</v>
      </c>
      <c r="C49" s="465">
        <v>1</v>
      </c>
      <c r="D49" s="465">
        <v>1</v>
      </c>
      <c r="E49" s="465">
        <v>1</v>
      </c>
      <c r="F49" s="465">
        <v>1</v>
      </c>
      <c r="G49" s="471" t="s">
        <v>86</v>
      </c>
      <c r="H49" s="463">
        <v>20</v>
      </c>
      <c r="I49" s="472"/>
      <c r="J49" s="472"/>
      <c r="K49" s="472"/>
    </row>
    <row r="50" spans="1:11" s="440" customFormat="1" ht="12" hidden="1" customHeight="1" collapsed="1">
      <c r="A50" s="465">
        <v>2</v>
      </c>
      <c r="B50" s="465">
        <v>5</v>
      </c>
      <c r="C50" s="465">
        <v>1</v>
      </c>
      <c r="D50" s="465">
        <v>1</v>
      </c>
      <c r="E50" s="465">
        <v>1</v>
      </c>
      <c r="F50" s="465">
        <v>2</v>
      </c>
      <c r="G50" s="471" t="s">
        <v>87</v>
      </c>
      <c r="H50" s="463">
        <v>21</v>
      </c>
      <c r="I50" s="472"/>
      <c r="J50" s="472"/>
      <c r="K50" s="472"/>
    </row>
    <row r="51" spans="1:11" s="440" customFormat="1" ht="12" hidden="1" customHeight="1" collapsed="1">
      <c r="A51" s="465">
        <v>2</v>
      </c>
      <c r="B51" s="465">
        <v>5</v>
      </c>
      <c r="C51" s="465">
        <v>2</v>
      </c>
      <c r="D51" s="465"/>
      <c r="E51" s="465"/>
      <c r="F51" s="465"/>
      <c r="G51" s="471" t="s">
        <v>88</v>
      </c>
      <c r="H51" s="463">
        <v>22</v>
      </c>
      <c r="I51" s="472">
        <f>I52+I53</f>
        <v>0</v>
      </c>
      <c r="J51" s="472">
        <f>J52+J53</f>
        <v>0</v>
      </c>
      <c r="K51" s="472">
        <f>K52+K53</f>
        <v>0</v>
      </c>
    </row>
    <row r="52" spans="1:11" s="440" customFormat="1" ht="24" hidden="1" customHeight="1" collapsed="1">
      <c r="A52" s="465">
        <v>2</v>
      </c>
      <c r="B52" s="465">
        <v>5</v>
      </c>
      <c r="C52" s="465">
        <v>2</v>
      </c>
      <c r="D52" s="465">
        <v>1</v>
      </c>
      <c r="E52" s="465">
        <v>1</v>
      </c>
      <c r="F52" s="465">
        <v>1</v>
      </c>
      <c r="G52" s="471" t="s">
        <v>89</v>
      </c>
      <c r="H52" s="463">
        <v>23</v>
      </c>
      <c r="I52" s="472"/>
      <c r="J52" s="472"/>
      <c r="K52" s="472"/>
    </row>
    <row r="53" spans="1:11" s="440" customFormat="1" ht="12" hidden="1" customHeight="1" collapsed="1">
      <c r="A53" s="465">
        <v>2</v>
      </c>
      <c r="B53" s="465">
        <v>5</v>
      </c>
      <c r="C53" s="465">
        <v>2</v>
      </c>
      <c r="D53" s="465">
        <v>1</v>
      </c>
      <c r="E53" s="465">
        <v>1</v>
      </c>
      <c r="F53" s="465">
        <v>2</v>
      </c>
      <c r="G53" s="471" t="s">
        <v>496</v>
      </c>
      <c r="H53" s="463">
        <v>24</v>
      </c>
      <c r="I53" s="472"/>
      <c r="J53" s="472"/>
      <c r="K53" s="472"/>
    </row>
    <row r="54" spans="1:11" s="440" customFormat="1" ht="12" hidden="1" customHeight="1" collapsed="1">
      <c r="A54" s="465">
        <v>2</v>
      </c>
      <c r="B54" s="465">
        <v>5</v>
      </c>
      <c r="C54" s="465">
        <v>3</v>
      </c>
      <c r="D54" s="465"/>
      <c r="E54" s="465"/>
      <c r="F54" s="465"/>
      <c r="G54" s="471" t="s">
        <v>91</v>
      </c>
      <c r="H54" s="463">
        <v>25</v>
      </c>
      <c r="I54" s="472">
        <f>I55+I56+I57+I58</f>
        <v>0</v>
      </c>
      <c r="J54" s="472">
        <f>J55+J56+J57+J58</f>
        <v>0</v>
      </c>
      <c r="K54" s="472">
        <f>K55+K56+K57+K58</f>
        <v>0</v>
      </c>
    </row>
    <row r="55" spans="1:11" s="440" customFormat="1" ht="24" hidden="1" customHeight="1" collapsed="1">
      <c r="A55" s="465">
        <v>2</v>
      </c>
      <c r="B55" s="465">
        <v>5</v>
      </c>
      <c r="C55" s="465">
        <v>3</v>
      </c>
      <c r="D55" s="465">
        <v>1</v>
      </c>
      <c r="E55" s="465">
        <v>1</v>
      </c>
      <c r="F55" s="465">
        <v>1</v>
      </c>
      <c r="G55" s="471" t="s">
        <v>92</v>
      </c>
      <c r="H55" s="463">
        <v>26</v>
      </c>
      <c r="I55" s="472"/>
      <c r="J55" s="472"/>
      <c r="K55" s="472"/>
    </row>
    <row r="56" spans="1:11" s="440" customFormat="1" ht="12" hidden="1" customHeight="1" collapsed="1">
      <c r="A56" s="465">
        <v>2</v>
      </c>
      <c r="B56" s="465">
        <v>5</v>
      </c>
      <c r="C56" s="465">
        <v>3</v>
      </c>
      <c r="D56" s="465">
        <v>1</v>
      </c>
      <c r="E56" s="465">
        <v>1</v>
      </c>
      <c r="F56" s="465">
        <v>2</v>
      </c>
      <c r="G56" s="471" t="s">
        <v>93</v>
      </c>
      <c r="H56" s="463">
        <v>27</v>
      </c>
      <c r="I56" s="472"/>
      <c r="J56" s="472"/>
      <c r="K56" s="472"/>
    </row>
    <row r="57" spans="1:11" s="440" customFormat="1" ht="24" hidden="1" customHeight="1" collapsed="1">
      <c r="A57" s="465">
        <v>2</v>
      </c>
      <c r="B57" s="465">
        <v>5</v>
      </c>
      <c r="C57" s="465">
        <v>3</v>
      </c>
      <c r="D57" s="465">
        <v>2</v>
      </c>
      <c r="E57" s="465">
        <v>1</v>
      </c>
      <c r="F57" s="465">
        <v>1</v>
      </c>
      <c r="G57" s="474" t="s">
        <v>94</v>
      </c>
      <c r="H57" s="463">
        <v>28</v>
      </c>
      <c r="I57" s="472"/>
      <c r="J57" s="472"/>
      <c r="K57" s="472"/>
    </row>
    <row r="58" spans="1:11" s="440" customFormat="1" ht="12" hidden="1" customHeight="1" collapsed="1">
      <c r="A58" s="465">
        <v>2</v>
      </c>
      <c r="B58" s="465">
        <v>5</v>
      </c>
      <c r="C58" s="465">
        <v>3</v>
      </c>
      <c r="D58" s="465">
        <v>2</v>
      </c>
      <c r="E58" s="465">
        <v>1</v>
      </c>
      <c r="F58" s="465">
        <v>2</v>
      </c>
      <c r="G58" s="474" t="s">
        <v>95</v>
      </c>
      <c r="H58" s="463">
        <v>29</v>
      </c>
      <c r="I58" s="472"/>
      <c r="J58" s="472"/>
      <c r="K58" s="472"/>
    </row>
    <row r="59" spans="1:11" s="470" customFormat="1" ht="12" hidden="1" customHeight="1" collapsed="1">
      <c r="A59" s="464">
        <v>2</v>
      </c>
      <c r="B59" s="464">
        <v>6</v>
      </c>
      <c r="C59" s="464"/>
      <c r="D59" s="464"/>
      <c r="E59" s="464"/>
      <c r="F59" s="464"/>
      <c r="G59" s="469" t="s">
        <v>96</v>
      </c>
      <c r="H59" s="467">
        <v>30</v>
      </c>
      <c r="I59" s="468">
        <f>I60+I61+I62+I63+I64</f>
        <v>0</v>
      </c>
      <c r="J59" s="468">
        <f>J60+J61+J62+J63+J64</f>
        <v>0</v>
      </c>
      <c r="K59" s="468">
        <f>K60+K61+K62+K63+K64</f>
        <v>0</v>
      </c>
    </row>
    <row r="60" spans="1:11" s="440" customFormat="1" ht="12" hidden="1" customHeight="1" collapsed="1">
      <c r="A60" s="465">
        <v>2</v>
      </c>
      <c r="B60" s="465">
        <v>6</v>
      </c>
      <c r="C60" s="465">
        <v>1</v>
      </c>
      <c r="D60" s="465"/>
      <c r="E60" s="465"/>
      <c r="F60" s="465"/>
      <c r="G60" s="471" t="s">
        <v>497</v>
      </c>
      <c r="H60" s="463">
        <v>31</v>
      </c>
      <c r="I60" s="472"/>
      <c r="J60" s="472"/>
      <c r="K60" s="472"/>
    </row>
    <row r="61" spans="1:11" s="440" customFormat="1" ht="12" hidden="1" customHeight="1" collapsed="1">
      <c r="A61" s="465">
        <v>2</v>
      </c>
      <c r="B61" s="465">
        <v>6</v>
      </c>
      <c r="C61" s="465">
        <v>2</v>
      </c>
      <c r="D61" s="465"/>
      <c r="E61" s="465"/>
      <c r="F61" s="465"/>
      <c r="G61" s="471" t="s">
        <v>498</v>
      </c>
      <c r="H61" s="463">
        <v>32</v>
      </c>
      <c r="I61" s="472"/>
      <c r="J61" s="472"/>
      <c r="K61" s="472"/>
    </row>
    <row r="62" spans="1:11" s="440" customFormat="1" ht="12" hidden="1" customHeight="1" collapsed="1">
      <c r="A62" s="465">
        <v>2</v>
      </c>
      <c r="B62" s="465">
        <v>6</v>
      </c>
      <c r="C62" s="465">
        <v>3</v>
      </c>
      <c r="D62" s="465"/>
      <c r="E62" s="465"/>
      <c r="F62" s="465"/>
      <c r="G62" s="471" t="s">
        <v>499</v>
      </c>
      <c r="H62" s="463">
        <v>33</v>
      </c>
      <c r="I62" s="472"/>
      <c r="J62" s="472"/>
      <c r="K62" s="472"/>
    </row>
    <row r="63" spans="1:11" s="440" customFormat="1" ht="24" hidden="1" customHeight="1" collapsed="1">
      <c r="A63" s="465">
        <v>2</v>
      </c>
      <c r="B63" s="465">
        <v>6</v>
      </c>
      <c r="C63" s="465">
        <v>4</v>
      </c>
      <c r="D63" s="465"/>
      <c r="E63" s="465"/>
      <c r="F63" s="465"/>
      <c r="G63" s="471" t="s">
        <v>102</v>
      </c>
      <c r="H63" s="463">
        <v>34</v>
      </c>
      <c r="I63" s="472"/>
      <c r="J63" s="472"/>
      <c r="K63" s="472"/>
    </row>
    <row r="64" spans="1:11" s="440" customFormat="1" ht="24" hidden="1" customHeight="1" collapsed="1">
      <c r="A64" s="465">
        <v>2</v>
      </c>
      <c r="B64" s="465">
        <v>6</v>
      </c>
      <c r="C64" s="465">
        <v>5</v>
      </c>
      <c r="D64" s="465"/>
      <c r="E64" s="465"/>
      <c r="F64" s="465"/>
      <c r="G64" s="471" t="s">
        <v>105</v>
      </c>
      <c r="H64" s="463">
        <v>35</v>
      </c>
      <c r="I64" s="472"/>
      <c r="J64" s="472"/>
      <c r="K64" s="472"/>
    </row>
    <row r="65" spans="1:11" s="440" customFormat="1" ht="12" customHeight="1">
      <c r="A65" s="464">
        <v>2</v>
      </c>
      <c r="B65" s="464">
        <v>7</v>
      </c>
      <c r="C65" s="465"/>
      <c r="D65" s="465"/>
      <c r="E65" s="465"/>
      <c r="F65" s="465"/>
      <c r="G65" s="469" t="s">
        <v>106</v>
      </c>
      <c r="H65" s="467">
        <v>36</v>
      </c>
      <c r="I65" s="468">
        <f>I66+I69+I73</f>
        <v>830.8</v>
      </c>
      <c r="J65" s="468">
        <f>J66+J69+J73</f>
        <v>860.86</v>
      </c>
      <c r="K65" s="468">
        <f>K66+K69+K73</f>
        <v>0</v>
      </c>
    </row>
    <row r="66" spans="1:11" s="440" customFormat="1" ht="12" hidden="1" customHeight="1" collapsed="1">
      <c r="A66" s="465">
        <v>2</v>
      </c>
      <c r="B66" s="465">
        <v>7</v>
      </c>
      <c r="C66" s="465">
        <v>1</v>
      </c>
      <c r="D66" s="465"/>
      <c r="E66" s="465"/>
      <c r="F66" s="465"/>
      <c r="G66" s="475" t="s">
        <v>500</v>
      </c>
      <c r="H66" s="463">
        <v>37</v>
      </c>
      <c r="I66" s="472">
        <f>I67+I68</f>
        <v>0</v>
      </c>
      <c r="J66" s="472">
        <f>J67+J68</f>
        <v>0</v>
      </c>
      <c r="K66" s="472">
        <f>K67+K68</f>
        <v>0</v>
      </c>
    </row>
    <row r="67" spans="1:11" s="440" customFormat="1" ht="12" hidden="1" customHeight="1" collapsed="1">
      <c r="A67" s="465">
        <v>2</v>
      </c>
      <c r="B67" s="465">
        <v>7</v>
      </c>
      <c r="C67" s="465">
        <v>1</v>
      </c>
      <c r="D67" s="465">
        <v>1</v>
      </c>
      <c r="E67" s="465">
        <v>1</v>
      </c>
      <c r="F67" s="465">
        <v>1</v>
      </c>
      <c r="G67" s="475" t="s">
        <v>108</v>
      </c>
      <c r="H67" s="463">
        <v>38</v>
      </c>
      <c r="I67" s="472"/>
      <c r="J67" s="472"/>
      <c r="K67" s="472"/>
    </row>
    <row r="68" spans="1:11" s="440" customFormat="1" ht="12" hidden="1" customHeight="1" collapsed="1">
      <c r="A68" s="465">
        <v>2</v>
      </c>
      <c r="B68" s="465">
        <v>7</v>
      </c>
      <c r="C68" s="465">
        <v>1</v>
      </c>
      <c r="D68" s="465">
        <v>1</v>
      </c>
      <c r="E68" s="465">
        <v>1</v>
      </c>
      <c r="F68" s="465">
        <v>2</v>
      </c>
      <c r="G68" s="475" t="s">
        <v>109</v>
      </c>
      <c r="H68" s="463">
        <v>39</v>
      </c>
      <c r="I68" s="472"/>
      <c r="J68" s="472"/>
      <c r="K68" s="472"/>
    </row>
    <row r="69" spans="1:11" s="440" customFormat="1" ht="12" customHeight="1">
      <c r="A69" s="465">
        <v>2</v>
      </c>
      <c r="B69" s="465">
        <v>7</v>
      </c>
      <c r="C69" s="465">
        <v>2</v>
      </c>
      <c r="D69" s="465"/>
      <c r="E69" s="465"/>
      <c r="F69" s="465"/>
      <c r="G69" s="471" t="s">
        <v>501</v>
      </c>
      <c r="H69" s="463">
        <v>40</v>
      </c>
      <c r="I69" s="472">
        <f>I70+I71+I72</f>
        <v>0</v>
      </c>
      <c r="J69" s="472">
        <f>J70+J71+J72</f>
        <v>860.86</v>
      </c>
      <c r="K69" s="472">
        <f>K70+K71+K72</f>
        <v>0</v>
      </c>
    </row>
    <row r="70" spans="1:11" s="440" customFormat="1" ht="12" customHeight="1">
      <c r="A70" s="465">
        <v>2</v>
      </c>
      <c r="B70" s="465">
        <v>7</v>
      </c>
      <c r="C70" s="465">
        <v>2</v>
      </c>
      <c r="D70" s="465">
        <v>1</v>
      </c>
      <c r="E70" s="465">
        <v>1</v>
      </c>
      <c r="F70" s="465">
        <v>1</v>
      </c>
      <c r="G70" s="471" t="s">
        <v>388</v>
      </c>
      <c r="H70" s="463">
        <v>41</v>
      </c>
      <c r="I70" s="472"/>
      <c r="J70" s="472">
        <v>860.86</v>
      </c>
      <c r="K70" s="472"/>
    </row>
    <row r="71" spans="1:11" s="440" customFormat="1" ht="12" hidden="1" customHeight="1" collapsed="1">
      <c r="A71" s="465">
        <v>2</v>
      </c>
      <c r="B71" s="465">
        <v>7</v>
      </c>
      <c r="C71" s="465">
        <v>2</v>
      </c>
      <c r="D71" s="465">
        <v>1</v>
      </c>
      <c r="E71" s="465">
        <v>1</v>
      </c>
      <c r="F71" s="465">
        <v>2</v>
      </c>
      <c r="G71" s="471" t="s">
        <v>502</v>
      </c>
      <c r="H71" s="463">
        <v>42</v>
      </c>
      <c r="I71" s="472"/>
      <c r="J71" s="472"/>
      <c r="K71" s="472"/>
    </row>
    <row r="72" spans="1:11" s="440" customFormat="1" ht="12" hidden="1" customHeight="1" collapsed="1">
      <c r="A72" s="465">
        <v>2</v>
      </c>
      <c r="B72" s="465">
        <v>7</v>
      </c>
      <c r="C72" s="465">
        <v>2</v>
      </c>
      <c r="D72" s="465">
        <v>2</v>
      </c>
      <c r="E72" s="465">
        <v>1</v>
      </c>
      <c r="F72" s="465">
        <v>1</v>
      </c>
      <c r="G72" s="471" t="s">
        <v>114</v>
      </c>
      <c r="H72" s="463">
        <v>43</v>
      </c>
      <c r="I72" s="472"/>
      <c r="J72" s="472"/>
      <c r="K72" s="472"/>
    </row>
    <row r="73" spans="1:11" s="440" customFormat="1" ht="12" customHeight="1">
      <c r="A73" s="465">
        <v>2</v>
      </c>
      <c r="B73" s="465">
        <v>7</v>
      </c>
      <c r="C73" s="465">
        <v>3</v>
      </c>
      <c r="D73" s="465"/>
      <c r="E73" s="465"/>
      <c r="F73" s="465"/>
      <c r="G73" s="471" t="s">
        <v>115</v>
      </c>
      <c r="H73" s="463">
        <v>44</v>
      </c>
      <c r="I73" s="472">
        <v>830.8</v>
      </c>
      <c r="J73" s="472"/>
      <c r="K73" s="472"/>
    </row>
    <row r="74" spans="1:11" s="470" customFormat="1" ht="12" hidden="1" customHeight="1" collapsed="1">
      <c r="A74" s="464">
        <v>2</v>
      </c>
      <c r="B74" s="464">
        <v>8</v>
      </c>
      <c r="C74" s="464"/>
      <c r="D74" s="464"/>
      <c r="E74" s="464"/>
      <c r="F74" s="464"/>
      <c r="G74" s="469" t="s">
        <v>503</v>
      </c>
      <c r="H74" s="467">
        <v>45</v>
      </c>
      <c r="I74" s="468">
        <f>I75+I79</f>
        <v>0</v>
      </c>
      <c r="J74" s="468">
        <f>J75+J79</f>
        <v>0</v>
      </c>
      <c r="K74" s="468">
        <f>K75+K79</f>
        <v>0</v>
      </c>
    </row>
    <row r="75" spans="1:11" s="440" customFormat="1" ht="12" hidden="1" customHeight="1" collapsed="1">
      <c r="A75" s="465">
        <v>2</v>
      </c>
      <c r="B75" s="465">
        <v>8</v>
      </c>
      <c r="C75" s="465">
        <v>1</v>
      </c>
      <c r="D75" s="465">
        <v>1</v>
      </c>
      <c r="E75" s="465"/>
      <c r="F75" s="465"/>
      <c r="G75" s="471" t="s">
        <v>119</v>
      </c>
      <c r="H75" s="463">
        <v>46</v>
      </c>
      <c r="I75" s="472">
        <f>I76+I77+I78</f>
        <v>0</v>
      </c>
      <c r="J75" s="472">
        <f>J76+J77+J78</f>
        <v>0</v>
      </c>
      <c r="K75" s="472">
        <f>K76+K77+K78</f>
        <v>0</v>
      </c>
    </row>
    <row r="76" spans="1:11" s="440" customFormat="1" ht="12" hidden="1" customHeight="1" collapsed="1">
      <c r="A76" s="465">
        <v>2</v>
      </c>
      <c r="B76" s="465">
        <v>8</v>
      </c>
      <c r="C76" s="465">
        <v>1</v>
      </c>
      <c r="D76" s="465">
        <v>1</v>
      </c>
      <c r="E76" s="465">
        <v>1</v>
      </c>
      <c r="F76" s="465">
        <v>1</v>
      </c>
      <c r="G76" s="471" t="s">
        <v>504</v>
      </c>
      <c r="H76" s="463">
        <v>47</v>
      </c>
      <c r="I76" s="472"/>
      <c r="J76" s="472"/>
      <c r="K76" s="472"/>
    </row>
    <row r="77" spans="1:11" s="440" customFormat="1" ht="12" hidden="1" customHeight="1" collapsed="1">
      <c r="A77" s="465">
        <v>2</v>
      </c>
      <c r="B77" s="465">
        <v>8</v>
      </c>
      <c r="C77" s="465">
        <v>1</v>
      </c>
      <c r="D77" s="465">
        <v>1</v>
      </c>
      <c r="E77" s="465">
        <v>1</v>
      </c>
      <c r="F77" s="465">
        <v>2</v>
      </c>
      <c r="G77" s="471" t="s">
        <v>505</v>
      </c>
      <c r="H77" s="463">
        <v>48</v>
      </c>
      <c r="I77" s="472"/>
      <c r="J77" s="472"/>
      <c r="K77" s="472"/>
    </row>
    <row r="78" spans="1:11" s="440" customFormat="1" ht="12" hidden="1" customHeight="1" collapsed="1">
      <c r="A78" s="465">
        <v>2</v>
      </c>
      <c r="B78" s="465">
        <v>8</v>
      </c>
      <c r="C78" s="465">
        <v>1</v>
      </c>
      <c r="D78" s="465">
        <v>1</v>
      </c>
      <c r="E78" s="465">
        <v>1</v>
      </c>
      <c r="F78" s="465">
        <v>3</v>
      </c>
      <c r="G78" s="474" t="s">
        <v>122</v>
      </c>
      <c r="H78" s="463">
        <v>49</v>
      </c>
      <c r="I78" s="472"/>
      <c r="J78" s="472"/>
      <c r="K78" s="472"/>
    </row>
    <row r="79" spans="1:11" s="440" customFormat="1" ht="12" hidden="1" customHeight="1" collapsed="1">
      <c r="A79" s="465">
        <v>2</v>
      </c>
      <c r="B79" s="465">
        <v>8</v>
      </c>
      <c r="C79" s="465">
        <v>1</v>
      </c>
      <c r="D79" s="465">
        <v>2</v>
      </c>
      <c r="E79" s="465"/>
      <c r="F79" s="465"/>
      <c r="G79" s="471" t="s">
        <v>123</v>
      </c>
      <c r="H79" s="463">
        <v>50</v>
      </c>
      <c r="I79" s="472"/>
      <c r="J79" s="472"/>
      <c r="K79" s="472"/>
    </row>
    <row r="80" spans="1:11" s="470" customFormat="1" ht="36" hidden="1" customHeight="1" collapsed="1">
      <c r="A80" s="476">
        <v>2</v>
      </c>
      <c r="B80" s="476">
        <v>9</v>
      </c>
      <c r="C80" s="476"/>
      <c r="D80" s="476"/>
      <c r="E80" s="476"/>
      <c r="F80" s="476"/>
      <c r="G80" s="469" t="s">
        <v>506</v>
      </c>
      <c r="H80" s="467">
        <v>51</v>
      </c>
      <c r="I80" s="468"/>
      <c r="J80" s="468"/>
      <c r="K80" s="468"/>
    </row>
    <row r="81" spans="1:11" s="470" customFormat="1" ht="48" hidden="1" customHeight="1" collapsed="1">
      <c r="A81" s="464">
        <v>3</v>
      </c>
      <c r="B81" s="464"/>
      <c r="C81" s="464"/>
      <c r="D81" s="464"/>
      <c r="E81" s="464"/>
      <c r="F81" s="464"/>
      <c r="G81" s="469" t="s">
        <v>507</v>
      </c>
      <c r="H81" s="467">
        <v>52</v>
      </c>
      <c r="I81" s="468">
        <f>I82+I88+I89</f>
        <v>0</v>
      </c>
      <c r="J81" s="468">
        <f>J82+J88+J89</f>
        <v>0</v>
      </c>
      <c r="K81" s="468">
        <f>K82+K88+K89</f>
        <v>0</v>
      </c>
    </row>
    <row r="82" spans="1:11" s="470" customFormat="1" ht="24" hidden="1" customHeight="1" collapsed="1">
      <c r="A82" s="464">
        <v>3</v>
      </c>
      <c r="B82" s="464">
        <v>1</v>
      </c>
      <c r="C82" s="464"/>
      <c r="D82" s="464"/>
      <c r="E82" s="464"/>
      <c r="F82" s="464"/>
      <c r="G82" s="469" t="s">
        <v>139</v>
      </c>
      <c r="H82" s="467">
        <v>53</v>
      </c>
      <c r="I82" s="468">
        <f>I83+I84+I85+I86+I87</f>
        <v>0</v>
      </c>
      <c r="J82" s="468">
        <f>J83+J84+J85+J86+J87</f>
        <v>0</v>
      </c>
      <c r="K82" s="468">
        <f>K83+K84+K85+K86+K87</f>
        <v>0</v>
      </c>
    </row>
    <row r="83" spans="1:11" s="440" customFormat="1" ht="24" hidden="1" customHeight="1" collapsed="1">
      <c r="A83" s="477">
        <v>3</v>
      </c>
      <c r="B83" s="477">
        <v>1</v>
      </c>
      <c r="C83" s="477">
        <v>1</v>
      </c>
      <c r="D83" s="478"/>
      <c r="E83" s="478"/>
      <c r="F83" s="478"/>
      <c r="G83" s="471" t="s">
        <v>508</v>
      </c>
      <c r="H83" s="463">
        <v>54</v>
      </c>
      <c r="I83" s="472"/>
      <c r="J83" s="472"/>
      <c r="K83" s="472"/>
    </row>
    <row r="84" spans="1:11" s="440" customFormat="1" ht="12" hidden="1" customHeight="1" collapsed="1">
      <c r="A84" s="477">
        <v>3</v>
      </c>
      <c r="B84" s="477">
        <v>1</v>
      </c>
      <c r="C84" s="477">
        <v>2</v>
      </c>
      <c r="D84" s="477"/>
      <c r="E84" s="478"/>
      <c r="F84" s="478"/>
      <c r="G84" s="474" t="s">
        <v>157</v>
      </c>
      <c r="H84" s="463">
        <v>55</v>
      </c>
      <c r="I84" s="472"/>
      <c r="J84" s="472"/>
      <c r="K84" s="472"/>
    </row>
    <row r="85" spans="1:11" s="440" customFormat="1" ht="12" hidden="1" customHeight="1" collapsed="1">
      <c r="A85" s="477">
        <v>3</v>
      </c>
      <c r="B85" s="477">
        <v>1</v>
      </c>
      <c r="C85" s="477">
        <v>3</v>
      </c>
      <c r="D85" s="477"/>
      <c r="E85" s="477"/>
      <c r="F85" s="477"/>
      <c r="G85" s="474" t="s">
        <v>162</v>
      </c>
      <c r="H85" s="463">
        <v>56</v>
      </c>
      <c r="I85" s="472"/>
      <c r="J85" s="472"/>
      <c r="K85" s="472"/>
    </row>
    <row r="86" spans="1:11" s="440" customFormat="1" ht="12" hidden="1" customHeight="1" collapsed="1">
      <c r="A86" s="477">
        <v>3</v>
      </c>
      <c r="B86" s="477">
        <v>1</v>
      </c>
      <c r="C86" s="477">
        <v>4</v>
      </c>
      <c r="D86" s="477"/>
      <c r="E86" s="477"/>
      <c r="F86" s="477"/>
      <c r="G86" s="474" t="s">
        <v>171</v>
      </c>
      <c r="H86" s="463">
        <v>57</v>
      </c>
      <c r="I86" s="472"/>
      <c r="J86" s="472"/>
      <c r="K86" s="472"/>
    </row>
    <row r="87" spans="1:11" s="440" customFormat="1" ht="24" hidden="1" customHeight="1" collapsed="1">
      <c r="A87" s="477">
        <v>3</v>
      </c>
      <c r="B87" s="477">
        <v>1</v>
      </c>
      <c r="C87" s="477">
        <v>5</v>
      </c>
      <c r="D87" s="477"/>
      <c r="E87" s="477"/>
      <c r="F87" s="477"/>
      <c r="G87" s="474" t="s">
        <v>509</v>
      </c>
      <c r="H87" s="463">
        <v>58</v>
      </c>
      <c r="I87" s="472"/>
      <c r="J87" s="472"/>
      <c r="K87" s="472"/>
    </row>
    <row r="88" spans="1:11" s="470" customFormat="1" ht="24.75" hidden="1" customHeight="1" collapsed="1">
      <c r="A88" s="478">
        <v>3</v>
      </c>
      <c r="B88" s="478">
        <v>2</v>
      </c>
      <c r="C88" s="478"/>
      <c r="D88" s="478"/>
      <c r="E88" s="478"/>
      <c r="F88" s="478"/>
      <c r="G88" s="479" t="s">
        <v>510</v>
      </c>
      <c r="H88" s="467">
        <v>59</v>
      </c>
      <c r="I88" s="468"/>
      <c r="J88" s="468"/>
      <c r="K88" s="468"/>
    </row>
    <row r="89" spans="1:11" s="470" customFormat="1" ht="24" hidden="1" customHeight="1" collapsed="1">
      <c r="A89" s="478">
        <v>3</v>
      </c>
      <c r="B89" s="478">
        <v>3</v>
      </c>
      <c r="C89" s="478"/>
      <c r="D89" s="478"/>
      <c r="E89" s="478"/>
      <c r="F89" s="478"/>
      <c r="G89" s="479" t="s">
        <v>214</v>
      </c>
      <c r="H89" s="467">
        <v>60</v>
      </c>
      <c r="I89" s="468"/>
      <c r="J89" s="468"/>
      <c r="K89" s="468"/>
    </row>
    <row r="90" spans="1:11" s="470" customFormat="1" ht="12" customHeight="1">
      <c r="A90" s="464"/>
      <c r="B90" s="464"/>
      <c r="C90" s="464"/>
      <c r="D90" s="464"/>
      <c r="E90" s="464"/>
      <c r="F90" s="464"/>
      <c r="G90" s="469" t="s">
        <v>511</v>
      </c>
      <c r="H90" s="467">
        <v>61</v>
      </c>
      <c r="I90" s="468">
        <f>I30+I81</f>
        <v>9099.6899999999987</v>
      </c>
      <c r="J90" s="468">
        <f>J30+J81</f>
        <v>5153.6899999999996</v>
      </c>
      <c r="K90" s="468">
        <f>K30+K81</f>
        <v>0</v>
      </c>
    </row>
    <row r="91" spans="1:11" s="440" customFormat="1" ht="9" customHeight="1">
      <c r="A91" s="480"/>
      <c r="B91" s="480"/>
      <c r="C91" s="480"/>
      <c r="D91" s="481"/>
      <c r="E91" s="481"/>
      <c r="F91" s="481"/>
      <c r="G91" s="481"/>
      <c r="H91" s="446"/>
      <c r="I91" s="447"/>
      <c r="J91" s="447"/>
      <c r="K91" s="482"/>
    </row>
    <row r="92" spans="1:11" s="440" customFormat="1" ht="12" customHeight="1">
      <c r="A92" s="447" t="s">
        <v>512</v>
      </c>
      <c r="H92" s="483"/>
      <c r="I92" s="484"/>
    </row>
    <row r="93" spans="1:11" s="440" customFormat="1">
      <c r="H93" s="485"/>
      <c r="I93" s="443"/>
      <c r="J93" s="443"/>
      <c r="K93" s="443"/>
    </row>
    <row r="94" spans="1:11" s="440" customFormat="1">
      <c r="A94" s="486" t="s">
        <v>234</v>
      </c>
      <c r="B94" s="487"/>
      <c r="C94" s="487"/>
      <c r="D94" s="487"/>
      <c r="E94" s="487"/>
      <c r="F94" s="487"/>
      <c r="G94" s="487"/>
      <c r="H94" s="488"/>
      <c r="I94" s="489"/>
      <c r="J94" s="489"/>
      <c r="K94" s="490" t="s">
        <v>235</v>
      </c>
    </row>
    <row r="95" spans="1:11" s="440" customFormat="1" ht="12" customHeight="1">
      <c r="A95" s="616" t="s">
        <v>513</v>
      </c>
      <c r="B95" s="621"/>
      <c r="C95" s="621"/>
      <c r="D95" s="621"/>
      <c r="E95" s="621"/>
      <c r="F95" s="621"/>
      <c r="G95" s="621"/>
      <c r="H95" s="485"/>
      <c r="I95" s="491" t="s">
        <v>237</v>
      </c>
      <c r="J95" s="491"/>
      <c r="K95" s="492" t="s">
        <v>238</v>
      </c>
    </row>
    <row r="96" spans="1:11" s="440" customFormat="1" ht="12" customHeight="1">
      <c r="A96" s="447"/>
      <c r="B96" s="447"/>
      <c r="C96" s="493"/>
      <c r="D96" s="447"/>
      <c r="E96" s="447"/>
      <c r="F96" s="630"/>
      <c r="G96" s="621"/>
      <c r="H96" s="485"/>
      <c r="I96" s="494"/>
      <c r="J96" s="495"/>
      <c r="K96" s="495"/>
    </row>
    <row r="97" spans="1:11" s="440" customFormat="1">
      <c r="A97" s="486" t="s">
        <v>239</v>
      </c>
      <c r="B97" s="486"/>
      <c r="C97" s="486"/>
      <c r="D97" s="486"/>
      <c r="E97" s="486"/>
      <c r="F97" s="486"/>
      <c r="G97" s="486"/>
      <c r="H97" s="485"/>
      <c r="I97" s="489"/>
      <c r="J97" s="489"/>
      <c r="K97" s="490" t="s">
        <v>240</v>
      </c>
    </row>
    <row r="98" spans="1:11" s="440" customFormat="1" ht="24.75" customHeight="1">
      <c r="A98" s="619" t="s">
        <v>514</v>
      </c>
      <c r="B98" s="620"/>
      <c r="C98" s="620"/>
      <c r="D98" s="620"/>
      <c r="E98" s="620"/>
      <c r="F98" s="620"/>
      <c r="G98" s="620"/>
      <c r="H98" s="488"/>
      <c r="I98" s="491" t="s">
        <v>237</v>
      </c>
      <c r="J98" s="496"/>
      <c r="K98" s="496" t="s">
        <v>238</v>
      </c>
    </row>
    <row r="99" spans="1:11" s="497" customFormat="1" ht="12.75" customHeight="1">
      <c r="H99" s="445"/>
    </row>
  </sheetData>
  <mergeCells count="22"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  <mergeCell ref="A11:K11"/>
    <mergeCell ref="G5:K5"/>
    <mergeCell ref="G6:K6"/>
    <mergeCell ref="G7:K7"/>
    <mergeCell ref="G8:K8"/>
    <mergeCell ref="A9:K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opLeftCell="A18" workbookViewId="0">
      <selection activeCell="L49" sqref="L49"/>
    </sheetView>
  </sheetViews>
  <sheetFormatPr defaultRowHeight="15"/>
  <cols>
    <col min="1" max="1" width="9.28515625" style="261" customWidth="1"/>
    <col min="2" max="2" width="36.5703125" style="261" customWidth="1"/>
    <col min="3" max="3" width="10.42578125" style="261" customWidth="1"/>
    <col min="4" max="4" width="10" style="261" customWidth="1"/>
    <col min="5" max="5" width="8.85546875" style="261" customWidth="1"/>
    <col min="6" max="6" width="8.7109375" style="261" customWidth="1"/>
    <col min="7" max="7" width="7.85546875" style="261" customWidth="1"/>
    <col min="8" max="8" width="8.28515625" style="261" customWidth="1"/>
    <col min="9" max="16384" width="9.140625" style="261"/>
  </cols>
  <sheetData>
    <row r="2" spans="1:12">
      <c r="E2" s="589" t="s">
        <v>344</v>
      </c>
      <c r="F2" s="589"/>
      <c r="G2" s="589"/>
      <c r="H2" s="589"/>
      <c r="I2" s="262"/>
    </row>
    <row r="3" spans="1:12">
      <c r="A3" s="263"/>
      <c r="E3" s="589" t="s">
        <v>278</v>
      </c>
      <c r="F3" s="589"/>
      <c r="G3" s="589"/>
      <c r="H3" s="589"/>
      <c r="I3" s="262"/>
    </row>
    <row r="4" spans="1:12">
      <c r="E4" s="589" t="s">
        <v>279</v>
      </c>
      <c r="F4" s="589"/>
      <c r="G4" s="589"/>
      <c r="H4" s="589"/>
      <c r="I4" s="262"/>
    </row>
    <row r="5" spans="1:12">
      <c r="E5" s="589" t="s">
        <v>345</v>
      </c>
      <c r="F5" s="589"/>
      <c r="G5" s="589"/>
      <c r="H5" s="589"/>
      <c r="I5" s="262"/>
    </row>
    <row r="6" spans="1:12">
      <c r="A6" s="264"/>
      <c r="B6" s="264"/>
      <c r="C6" s="264"/>
      <c r="D6" s="264"/>
      <c r="E6" s="589" t="s">
        <v>346</v>
      </c>
      <c r="F6" s="589"/>
      <c r="G6" s="589"/>
      <c r="H6" s="589"/>
      <c r="I6" s="262"/>
    </row>
    <row r="7" spans="1:12">
      <c r="A7" s="264"/>
      <c r="B7" s="264"/>
      <c r="C7" s="264"/>
      <c r="D7" s="264"/>
      <c r="F7" s="265"/>
      <c r="G7" s="265"/>
      <c r="H7" s="265"/>
      <c r="I7" s="262"/>
    </row>
    <row r="8" spans="1:12">
      <c r="A8" s="264"/>
      <c r="B8" s="266" t="s">
        <v>280</v>
      </c>
      <c r="C8" s="267"/>
      <c r="D8" s="267"/>
      <c r="E8" s="264"/>
      <c r="F8" s="264"/>
      <c r="G8" s="264"/>
      <c r="H8" s="264"/>
    </row>
    <row r="9" spans="1:12">
      <c r="A9" s="631" t="s">
        <v>258</v>
      </c>
      <c r="B9" s="632"/>
      <c r="C9" s="631"/>
      <c r="D9" s="631"/>
      <c r="E9" s="268"/>
      <c r="F9" s="268"/>
      <c r="G9" s="268"/>
      <c r="H9" s="268"/>
      <c r="I9" s="264"/>
    </row>
    <row r="11" spans="1:12" ht="15" customHeight="1">
      <c r="A11" s="536" t="s">
        <v>394</v>
      </c>
      <c r="B11" s="536"/>
      <c r="C11" s="536"/>
      <c r="D11" s="536"/>
      <c r="E11" s="536"/>
      <c r="F11" s="536"/>
      <c r="G11" s="536"/>
      <c r="H11" s="536"/>
    </row>
    <row r="12" spans="1:12">
      <c r="B12" s="263"/>
      <c r="C12" s="263"/>
      <c r="D12" s="263"/>
      <c r="E12" s="263"/>
      <c r="F12" s="263"/>
      <c r="G12" s="263"/>
      <c r="H12" s="263"/>
    </row>
    <row r="13" spans="1:12">
      <c r="B13" s="269"/>
      <c r="C13" s="269"/>
      <c r="D13" s="264"/>
      <c r="E13" s="264"/>
      <c r="F13" s="633" t="s">
        <v>347</v>
      </c>
      <c r="G13" s="633"/>
      <c r="H13" s="633"/>
      <c r="J13" s="156"/>
    </row>
    <row r="14" spans="1:12">
      <c r="A14" s="264"/>
      <c r="B14" s="264"/>
      <c r="C14" s="634"/>
      <c r="D14" s="634"/>
      <c r="E14" s="634"/>
      <c r="F14" s="270"/>
      <c r="G14" s="635" t="s">
        <v>328</v>
      </c>
      <c r="H14" s="635"/>
    </row>
    <row r="15" spans="1:12" ht="12.75" customHeight="1">
      <c r="A15" s="636" t="s">
        <v>34</v>
      </c>
      <c r="B15" s="636" t="s">
        <v>35</v>
      </c>
      <c r="C15" s="639" t="s">
        <v>348</v>
      </c>
      <c r="D15" s="642" t="s">
        <v>349</v>
      </c>
      <c r="E15" s="642"/>
      <c r="F15" s="642"/>
      <c r="G15" s="642"/>
      <c r="H15" s="642"/>
      <c r="I15" s="264"/>
      <c r="J15" s="264"/>
      <c r="K15" s="264"/>
      <c r="L15" s="264"/>
    </row>
    <row r="16" spans="1:12" ht="12.75" customHeight="1">
      <c r="A16" s="637"/>
      <c r="B16" s="637"/>
      <c r="C16" s="640"/>
      <c r="D16" s="643" t="s">
        <v>350</v>
      </c>
      <c r="E16" s="643" t="s">
        <v>351</v>
      </c>
      <c r="F16" s="643" t="s">
        <v>352</v>
      </c>
      <c r="G16" s="643" t="s">
        <v>353</v>
      </c>
      <c r="H16" s="643" t="s">
        <v>354</v>
      </c>
      <c r="I16" s="264"/>
      <c r="J16" s="264"/>
      <c r="K16" s="264"/>
      <c r="L16" s="264"/>
    </row>
    <row r="17" spans="1:12">
      <c r="A17" s="637"/>
      <c r="B17" s="637"/>
      <c r="C17" s="640"/>
      <c r="D17" s="643"/>
      <c r="E17" s="643"/>
      <c r="F17" s="643"/>
      <c r="G17" s="643"/>
      <c r="H17" s="644"/>
      <c r="I17" s="264"/>
      <c r="J17" s="264"/>
      <c r="K17" s="264"/>
      <c r="L17" s="264"/>
    </row>
    <row r="18" spans="1:12" ht="40.5" customHeight="1">
      <c r="A18" s="637"/>
      <c r="B18" s="637"/>
      <c r="C18" s="640"/>
      <c r="D18" s="643"/>
      <c r="E18" s="643"/>
      <c r="F18" s="643"/>
      <c r="G18" s="643"/>
      <c r="H18" s="644"/>
      <c r="I18" s="264"/>
      <c r="J18" s="264"/>
      <c r="K18" s="264"/>
      <c r="L18" s="264"/>
    </row>
    <row r="19" spans="1:12" ht="18" customHeight="1">
      <c r="A19" s="638"/>
      <c r="B19" s="638"/>
      <c r="C19" s="641"/>
      <c r="D19" s="271" t="s">
        <v>250</v>
      </c>
      <c r="E19" s="271" t="s">
        <v>244</v>
      </c>
      <c r="F19" s="271" t="s">
        <v>27</v>
      </c>
      <c r="G19" s="271" t="s">
        <v>248</v>
      </c>
      <c r="H19" s="272" t="s">
        <v>355</v>
      </c>
      <c r="I19" s="264"/>
      <c r="J19" s="264"/>
      <c r="K19" s="264"/>
      <c r="L19" s="264"/>
    </row>
    <row r="20" spans="1:12" ht="14.1" customHeight="1">
      <c r="A20" s="273" t="s">
        <v>356</v>
      </c>
      <c r="B20" s="274" t="s">
        <v>46</v>
      </c>
      <c r="C20" s="275">
        <f t="shared" ref="C20:C34" si="0">(D20+E20+F20+G20+H20)</f>
        <v>0</v>
      </c>
      <c r="D20" s="276"/>
      <c r="E20" s="276"/>
      <c r="F20" s="276"/>
      <c r="G20" s="276"/>
      <c r="H20" s="276"/>
      <c r="I20" s="264"/>
      <c r="J20" s="264"/>
    </row>
    <row r="21" spans="1:12" ht="14.1" customHeight="1">
      <c r="A21" s="273"/>
      <c r="B21" s="274" t="s">
        <v>357</v>
      </c>
      <c r="C21" s="275">
        <f t="shared" si="0"/>
        <v>0</v>
      </c>
      <c r="D21" s="276"/>
      <c r="E21" s="276"/>
      <c r="F21" s="276"/>
      <c r="G21" s="276"/>
      <c r="H21" s="276"/>
      <c r="I21" s="264"/>
      <c r="J21" s="264"/>
    </row>
    <row r="22" spans="1:12" ht="14.1" customHeight="1">
      <c r="A22" s="273"/>
      <c r="B22" s="274" t="s">
        <v>358</v>
      </c>
      <c r="C22" s="275">
        <f t="shared" si="0"/>
        <v>0</v>
      </c>
      <c r="D22" s="276"/>
      <c r="E22" s="276"/>
      <c r="F22" s="276"/>
      <c r="G22" s="276"/>
      <c r="H22" s="276"/>
      <c r="I22" s="264"/>
      <c r="J22" s="264"/>
    </row>
    <row r="23" spans="1:12" ht="14.1" customHeight="1">
      <c r="A23" s="273" t="s">
        <v>359</v>
      </c>
      <c r="B23" s="274" t="s">
        <v>360</v>
      </c>
      <c r="C23" s="275">
        <f t="shared" si="0"/>
        <v>0</v>
      </c>
      <c r="D23" s="276"/>
      <c r="E23" s="276"/>
      <c r="F23" s="276"/>
      <c r="G23" s="276"/>
      <c r="H23" s="276"/>
      <c r="I23" s="264"/>
      <c r="J23" s="264"/>
    </row>
    <row r="24" spans="1:12" ht="14.1" customHeight="1">
      <c r="A24" s="273" t="s">
        <v>361</v>
      </c>
      <c r="B24" s="274" t="s">
        <v>362</v>
      </c>
      <c r="C24" s="275">
        <f t="shared" si="0"/>
        <v>4292.83</v>
      </c>
      <c r="D24" s="277">
        <f>(D25+D26+D27+D28+D29+D30+D31+D32+D33+D34+D35+D41+D42+D43)</f>
        <v>2967.45</v>
      </c>
      <c r="E24" s="277">
        <f t="shared" ref="E24:G24" si="1">(E25+E26+E27+E28+E29+E30+E31+E32+E33+E34+E35+E41+E42+E43)</f>
        <v>0</v>
      </c>
      <c r="F24" s="277">
        <f t="shared" si="1"/>
        <v>0</v>
      </c>
      <c r="G24" s="277">
        <f t="shared" si="1"/>
        <v>1325.38</v>
      </c>
      <c r="H24" s="277">
        <f>(H25+H26+H27+H28+H29+H30+H31+H32+H33+H34+H35+H41+H42+H43)</f>
        <v>0</v>
      </c>
      <c r="I24" s="264"/>
      <c r="J24" s="264"/>
    </row>
    <row r="25" spans="1:12" ht="14.1" hidden="1" customHeight="1">
      <c r="A25" s="273" t="s">
        <v>363</v>
      </c>
      <c r="B25" s="278" t="s">
        <v>51</v>
      </c>
      <c r="C25" s="275">
        <f t="shared" si="0"/>
        <v>1325.38</v>
      </c>
      <c r="D25" s="276"/>
      <c r="E25" s="276"/>
      <c r="F25" s="276"/>
      <c r="G25" s="276">
        <v>1325.38</v>
      </c>
      <c r="H25" s="276"/>
      <c r="I25" s="264"/>
      <c r="J25" s="264"/>
    </row>
    <row r="26" spans="1:12" ht="14.1" hidden="1" customHeight="1">
      <c r="A26" s="273" t="s">
        <v>364</v>
      </c>
      <c r="B26" s="278" t="s">
        <v>365</v>
      </c>
      <c r="C26" s="275">
        <f t="shared" si="0"/>
        <v>0</v>
      </c>
      <c r="D26" s="276"/>
      <c r="E26" s="276"/>
      <c r="F26" s="276"/>
      <c r="G26" s="276"/>
      <c r="H26" s="276"/>
      <c r="I26" s="264"/>
      <c r="J26" s="264"/>
    </row>
    <row r="27" spans="1:12" ht="14.1" hidden="1" customHeight="1">
      <c r="A27" s="273" t="s">
        <v>366</v>
      </c>
      <c r="B27" s="278" t="s">
        <v>367</v>
      </c>
      <c r="C27" s="275">
        <f t="shared" si="0"/>
        <v>0</v>
      </c>
      <c r="D27" s="276"/>
      <c r="E27" s="276"/>
      <c r="F27" s="276"/>
      <c r="G27" s="276"/>
      <c r="H27" s="276"/>
      <c r="I27" s="264"/>
      <c r="J27" s="264"/>
    </row>
    <row r="28" spans="1:12" ht="14.1" hidden="1" customHeight="1">
      <c r="A28" s="273" t="s">
        <v>368</v>
      </c>
      <c r="B28" s="278" t="s">
        <v>369</v>
      </c>
      <c r="C28" s="275">
        <f t="shared" si="0"/>
        <v>0</v>
      </c>
      <c r="D28" s="279"/>
      <c r="E28" s="276"/>
      <c r="F28" s="276"/>
      <c r="G28" s="276"/>
      <c r="H28" s="276"/>
      <c r="I28" s="264"/>
      <c r="J28" s="264"/>
    </row>
    <row r="29" spans="1:12" ht="14.1" hidden="1" customHeight="1">
      <c r="A29" s="273" t="s">
        <v>370</v>
      </c>
      <c r="B29" s="278" t="s">
        <v>371</v>
      </c>
      <c r="C29" s="275">
        <f t="shared" si="0"/>
        <v>0</v>
      </c>
      <c r="D29" s="276"/>
      <c r="E29" s="276"/>
      <c r="F29" s="276"/>
      <c r="G29" s="276"/>
      <c r="H29" s="276"/>
      <c r="I29" s="264"/>
      <c r="J29" s="264"/>
    </row>
    <row r="30" spans="1:12" ht="14.1" hidden="1" customHeight="1">
      <c r="A30" s="273" t="s">
        <v>372</v>
      </c>
      <c r="B30" s="278" t="s">
        <v>56</v>
      </c>
      <c r="C30" s="275">
        <f t="shared" si="0"/>
        <v>0</v>
      </c>
      <c r="D30" s="276"/>
      <c r="E30" s="276"/>
      <c r="F30" s="276"/>
      <c r="G30" s="276"/>
      <c r="H30" s="276"/>
      <c r="I30" s="264"/>
    </row>
    <row r="31" spans="1:12" ht="14.1" hidden="1" customHeight="1">
      <c r="A31" s="273" t="s">
        <v>373</v>
      </c>
      <c r="B31" s="278" t="s">
        <v>57</v>
      </c>
      <c r="C31" s="275">
        <f t="shared" si="0"/>
        <v>0</v>
      </c>
      <c r="D31" s="276"/>
      <c r="E31" s="276"/>
      <c r="F31" s="276"/>
      <c r="G31" s="276"/>
      <c r="H31" s="276"/>
      <c r="I31" s="264"/>
    </row>
    <row r="32" spans="1:12" ht="14.1" hidden="1" customHeight="1">
      <c r="A32" s="273" t="s">
        <v>374</v>
      </c>
      <c r="B32" s="280" t="s">
        <v>375</v>
      </c>
      <c r="C32" s="275">
        <f t="shared" si="0"/>
        <v>0</v>
      </c>
      <c r="D32" s="276"/>
      <c r="E32" s="276"/>
      <c r="F32" s="276"/>
      <c r="G32" s="276"/>
      <c r="H32" s="276"/>
      <c r="I32" s="264"/>
    </row>
    <row r="33" spans="1:9" ht="14.1" hidden="1" customHeight="1">
      <c r="A33" s="273" t="s">
        <v>376</v>
      </c>
      <c r="B33" s="278" t="s">
        <v>377</v>
      </c>
      <c r="C33" s="275">
        <f t="shared" si="0"/>
        <v>0</v>
      </c>
      <c r="D33" s="276"/>
      <c r="E33" s="276"/>
      <c r="F33" s="276"/>
      <c r="G33" s="276"/>
      <c r="H33" s="276"/>
      <c r="I33" s="264"/>
    </row>
    <row r="34" spans="1:9" ht="14.1" hidden="1" customHeight="1">
      <c r="A34" s="273" t="s">
        <v>378</v>
      </c>
      <c r="B34" s="278" t="s">
        <v>60</v>
      </c>
      <c r="C34" s="275">
        <f t="shared" si="0"/>
        <v>0</v>
      </c>
      <c r="D34" s="276"/>
      <c r="E34" s="276"/>
      <c r="F34" s="276"/>
      <c r="G34" s="276"/>
      <c r="H34" s="276"/>
      <c r="I34" s="264"/>
    </row>
    <row r="35" spans="1:9" ht="14.1" customHeight="1">
      <c r="A35" s="281" t="s">
        <v>379</v>
      </c>
      <c r="B35" s="278" t="s">
        <v>62</v>
      </c>
      <c r="C35" s="275">
        <f>(D35+E35+F35+G35+H35)</f>
        <v>2967.45</v>
      </c>
      <c r="D35" s="277">
        <f>(D37+D38+D39+D40)</f>
        <v>2967.45</v>
      </c>
      <c r="E35" s="277">
        <f>(E37+E38+E39+E40)</f>
        <v>0</v>
      </c>
      <c r="F35" s="277">
        <f>(F37+F38+F39+F40)</f>
        <v>0</v>
      </c>
      <c r="G35" s="277">
        <f>(G37+G38+G39+G40)</f>
        <v>0</v>
      </c>
      <c r="H35" s="277">
        <f>(H37+H38+H39+H40)</f>
        <v>0</v>
      </c>
      <c r="I35" s="264"/>
    </row>
    <row r="36" spans="1:9" ht="14.1" customHeight="1">
      <c r="A36" s="281"/>
      <c r="B36" s="274" t="s">
        <v>357</v>
      </c>
      <c r="C36" s="275"/>
      <c r="D36" s="277"/>
      <c r="E36" s="282"/>
      <c r="F36" s="282"/>
      <c r="G36" s="282"/>
      <c r="H36" s="282"/>
      <c r="I36" s="264"/>
    </row>
    <row r="37" spans="1:9" ht="14.1" customHeight="1">
      <c r="A37" s="281"/>
      <c r="B37" s="278" t="s">
        <v>380</v>
      </c>
      <c r="C37" s="275">
        <f t="shared" ref="C37:C47" si="2">(D37+E37+F37+G37+H37)</f>
        <v>2934.16</v>
      </c>
      <c r="D37" s="277">
        <v>2934.16</v>
      </c>
      <c r="E37" s="282"/>
      <c r="F37" s="282"/>
      <c r="G37" s="282"/>
      <c r="H37" s="282"/>
      <c r="I37" s="264"/>
    </row>
    <row r="38" spans="1:9" ht="14.1" customHeight="1">
      <c r="A38" s="281"/>
      <c r="B38" s="278" t="s">
        <v>381</v>
      </c>
      <c r="C38" s="275">
        <f t="shared" si="2"/>
        <v>18.690000000000001</v>
      </c>
      <c r="D38" s="277">
        <v>18.690000000000001</v>
      </c>
      <c r="E38" s="282"/>
      <c r="F38" s="282"/>
      <c r="G38" s="282"/>
      <c r="H38" s="282"/>
      <c r="I38" s="264"/>
    </row>
    <row r="39" spans="1:9" ht="14.1" customHeight="1">
      <c r="A39" s="281"/>
      <c r="B39" s="278" t="s">
        <v>382</v>
      </c>
      <c r="C39" s="275">
        <f t="shared" si="2"/>
        <v>14.6</v>
      </c>
      <c r="D39" s="277">
        <v>14.6</v>
      </c>
      <c r="E39" s="282"/>
      <c r="F39" s="282"/>
      <c r="G39" s="282"/>
      <c r="H39" s="282"/>
      <c r="I39" s="264"/>
    </row>
    <row r="40" spans="1:9" ht="14.1" customHeight="1">
      <c r="A40" s="281"/>
      <c r="B40" s="278" t="s">
        <v>383</v>
      </c>
      <c r="C40" s="275">
        <f t="shared" si="2"/>
        <v>0</v>
      </c>
      <c r="D40" s="277"/>
      <c r="E40" s="282"/>
      <c r="F40" s="282"/>
      <c r="G40" s="282"/>
      <c r="H40" s="282"/>
      <c r="I40" s="264"/>
    </row>
    <row r="41" spans="1:9" ht="26.25" hidden="1" customHeight="1">
      <c r="A41" s="281" t="s">
        <v>384</v>
      </c>
      <c r="B41" s="278" t="s">
        <v>63</v>
      </c>
      <c r="C41" s="275">
        <f t="shared" si="2"/>
        <v>0</v>
      </c>
      <c r="D41" s="276"/>
      <c r="E41" s="276"/>
      <c r="F41" s="276"/>
      <c r="G41" s="276"/>
      <c r="H41" s="276"/>
      <c r="I41" s="264"/>
    </row>
    <row r="42" spans="1:9" ht="14.1" hidden="1" customHeight="1">
      <c r="A42" s="281" t="s">
        <v>385</v>
      </c>
      <c r="B42" s="278" t="s">
        <v>64</v>
      </c>
      <c r="C42" s="275">
        <f t="shared" si="2"/>
        <v>0</v>
      </c>
      <c r="D42" s="276"/>
      <c r="E42" s="276"/>
      <c r="F42" s="276"/>
      <c r="G42" s="276"/>
      <c r="H42" s="276"/>
      <c r="I42" s="264"/>
    </row>
    <row r="43" spans="1:9" ht="14.1" customHeight="1">
      <c r="A43" s="273" t="s">
        <v>386</v>
      </c>
      <c r="B43" s="278" t="s">
        <v>65</v>
      </c>
      <c r="C43" s="275">
        <f t="shared" si="2"/>
        <v>0</v>
      </c>
      <c r="D43" s="277"/>
      <c r="E43" s="277"/>
      <c r="F43" s="277"/>
      <c r="G43" s="277"/>
      <c r="H43" s="277"/>
      <c r="I43" s="264"/>
    </row>
    <row r="44" spans="1:9" ht="14.1" customHeight="1">
      <c r="A44" s="281" t="s">
        <v>387</v>
      </c>
      <c r="B44" s="283" t="s">
        <v>388</v>
      </c>
      <c r="C44" s="275">
        <f t="shared" si="2"/>
        <v>860.86</v>
      </c>
      <c r="D44" s="276">
        <v>860.86</v>
      </c>
      <c r="E44" s="276"/>
      <c r="F44" s="276"/>
      <c r="G44" s="276"/>
      <c r="H44" s="276"/>
      <c r="I44" s="264"/>
    </row>
    <row r="45" spans="1:9" ht="14.1" customHeight="1">
      <c r="A45" s="281" t="s">
        <v>389</v>
      </c>
      <c r="B45" s="274" t="s">
        <v>390</v>
      </c>
      <c r="C45" s="275">
        <f t="shared" si="2"/>
        <v>0</v>
      </c>
      <c r="D45" s="279"/>
      <c r="E45" s="276"/>
      <c r="F45" s="276"/>
      <c r="G45" s="276"/>
      <c r="H45" s="276"/>
      <c r="I45" s="264"/>
    </row>
    <row r="46" spans="1:9" ht="14.1" customHeight="1">
      <c r="A46" s="273"/>
      <c r="B46" s="274"/>
      <c r="C46" s="275">
        <f t="shared" si="2"/>
        <v>0</v>
      </c>
      <c r="D46" s="276"/>
      <c r="E46" s="276"/>
      <c r="F46" s="276"/>
      <c r="G46" s="276"/>
      <c r="H46" s="276"/>
      <c r="I46" s="264"/>
    </row>
    <row r="47" spans="1:9" ht="17.25" customHeight="1">
      <c r="A47" s="284"/>
      <c r="B47" s="285" t="s">
        <v>391</v>
      </c>
      <c r="C47" s="275">
        <f t="shared" si="2"/>
        <v>5153.6900000000005</v>
      </c>
      <c r="D47" s="275">
        <f>(D20+D23+D24+D44+D45+D46)</f>
        <v>3828.31</v>
      </c>
      <c r="E47" s="275">
        <f t="shared" ref="E47:H47" si="3">(E20+E23+E24+E44+E45+E46)</f>
        <v>0</v>
      </c>
      <c r="F47" s="275">
        <f t="shared" si="3"/>
        <v>0</v>
      </c>
      <c r="G47" s="275">
        <f t="shared" si="3"/>
        <v>1325.38</v>
      </c>
      <c r="H47" s="275">
        <f t="shared" si="3"/>
        <v>0</v>
      </c>
      <c r="I47" s="264"/>
    </row>
    <row r="48" spans="1:9">
      <c r="A48" s="286"/>
      <c r="B48" s="286"/>
      <c r="C48" s="286"/>
      <c r="D48" s="286"/>
      <c r="E48" s="286"/>
      <c r="F48" s="286"/>
      <c r="G48" s="286"/>
      <c r="H48" s="286"/>
      <c r="I48" s="264"/>
    </row>
    <row r="49" spans="1:9" ht="30.75" customHeight="1">
      <c r="A49" s="645" t="s">
        <v>234</v>
      </c>
      <c r="B49" s="645"/>
      <c r="C49" s="646"/>
      <c r="D49" s="646"/>
      <c r="E49" s="287"/>
      <c r="F49" s="647" t="s">
        <v>235</v>
      </c>
      <c r="G49" s="647"/>
      <c r="H49" s="647"/>
      <c r="I49" s="264"/>
    </row>
    <row r="50" spans="1:9">
      <c r="A50" s="286"/>
      <c r="B50" s="286"/>
      <c r="C50" s="632" t="s">
        <v>392</v>
      </c>
      <c r="D50" s="632"/>
      <c r="E50" s="631" t="s">
        <v>393</v>
      </c>
      <c r="F50" s="631"/>
      <c r="G50" s="631"/>
      <c r="H50" s="631"/>
      <c r="I50" s="264"/>
    </row>
    <row r="51" spans="1:9">
      <c r="A51" s="286"/>
      <c r="B51" s="286"/>
      <c r="C51" s="268"/>
      <c r="D51" s="268"/>
      <c r="E51" s="268"/>
      <c r="F51" s="268"/>
      <c r="G51" s="268"/>
      <c r="H51" s="268"/>
      <c r="I51" s="264"/>
    </row>
    <row r="52" spans="1:9">
      <c r="A52" s="649" t="s">
        <v>311</v>
      </c>
      <c r="B52" s="649"/>
      <c r="C52" s="646"/>
      <c r="D52" s="646"/>
      <c r="E52" s="287"/>
      <c r="F52" s="647" t="s">
        <v>240</v>
      </c>
      <c r="G52" s="647"/>
      <c r="H52" s="647"/>
      <c r="I52" s="264"/>
    </row>
    <row r="53" spans="1:9">
      <c r="A53" s="286"/>
      <c r="B53" s="287"/>
      <c r="C53" s="632" t="s">
        <v>392</v>
      </c>
      <c r="D53" s="632"/>
      <c r="E53" s="631" t="s">
        <v>393</v>
      </c>
      <c r="F53" s="631"/>
      <c r="G53" s="631"/>
      <c r="H53" s="631"/>
    </row>
    <row r="54" spans="1:9">
      <c r="B54" s="264"/>
      <c r="C54" s="268"/>
      <c r="D54" s="268"/>
      <c r="E54" s="268"/>
      <c r="F54" s="268"/>
      <c r="G54" s="648"/>
      <c r="H54" s="648"/>
    </row>
  </sheetData>
  <mergeCells count="30">
    <mergeCell ref="A49:B49"/>
    <mergeCell ref="C49:D49"/>
    <mergeCell ref="F49:H49"/>
    <mergeCell ref="G54:H54"/>
    <mergeCell ref="C50:D50"/>
    <mergeCell ref="E50:H50"/>
    <mergeCell ref="A52:B52"/>
    <mergeCell ref="C52:D52"/>
    <mergeCell ref="F52:H52"/>
    <mergeCell ref="C53:D53"/>
    <mergeCell ref="E53:H53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E2:H2"/>
    <mergeCell ref="E3:H3"/>
    <mergeCell ref="E4:H4"/>
    <mergeCell ref="E5:H5"/>
    <mergeCell ref="E6:H6"/>
  </mergeCells>
  <pageMargins left="0.31496062992125984" right="0.11811023622047245" top="0.74803149606299213" bottom="0.15748031496062992" header="0.31496062992125984" footer="0.31496062992125984"/>
  <pageSetup paperSize="9" scale="9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topLeftCell="A13" workbookViewId="0">
      <selection activeCell="A15" sqref="A15:H15"/>
    </sheetView>
  </sheetViews>
  <sheetFormatPr defaultRowHeight="15"/>
  <cols>
    <col min="1" max="1" width="6.42578125" style="155" customWidth="1"/>
    <col min="2" max="2" width="13.7109375" style="155" customWidth="1"/>
    <col min="3" max="3" width="11.5703125" style="155" customWidth="1"/>
    <col min="4" max="4" width="9.140625" style="155" customWidth="1"/>
    <col min="5" max="5" width="7.140625" style="155" customWidth="1"/>
    <col min="6" max="6" width="13.7109375" style="155" customWidth="1"/>
    <col min="7" max="7" width="10" style="155" customWidth="1"/>
    <col min="8" max="8" width="13.5703125" style="155" customWidth="1"/>
    <col min="9" max="9" width="9.140625" style="155" customWidth="1"/>
    <col min="10" max="16384" width="9.140625" style="156"/>
  </cols>
  <sheetData>
    <row r="2" spans="1:8">
      <c r="A2" s="659" t="s">
        <v>257</v>
      </c>
      <c r="B2" s="659"/>
      <c r="C2" s="659"/>
      <c r="D2" s="659"/>
      <c r="E2" s="659"/>
      <c r="F2" s="659"/>
      <c r="G2" s="659"/>
      <c r="H2" s="659"/>
    </row>
    <row r="3" spans="1:8">
      <c r="A3" s="660" t="s">
        <v>258</v>
      </c>
      <c r="B3" s="660"/>
      <c r="C3" s="660"/>
      <c r="D3" s="660"/>
      <c r="E3" s="660"/>
      <c r="F3" s="660"/>
      <c r="G3" s="660"/>
      <c r="H3" s="660"/>
    </row>
    <row r="6" spans="1:8">
      <c r="A6" s="661" t="s">
        <v>259</v>
      </c>
      <c r="B6" s="661"/>
      <c r="C6" s="661"/>
      <c r="D6" s="661"/>
      <c r="E6" s="661"/>
      <c r="F6" s="661"/>
      <c r="G6" s="661"/>
      <c r="H6" s="661"/>
    </row>
    <row r="9" spans="1:8" ht="15" customHeight="1">
      <c r="A9" s="662" t="s">
        <v>395</v>
      </c>
      <c r="B9" s="662"/>
      <c r="C9" s="662"/>
      <c r="D9" s="662"/>
      <c r="E9" s="662"/>
      <c r="F9" s="662"/>
      <c r="G9" s="662"/>
      <c r="H9" s="662"/>
    </row>
    <row r="10" spans="1:8">
      <c r="D10" s="157"/>
    </row>
    <row r="11" spans="1:8">
      <c r="C11" s="661" t="s">
        <v>400</v>
      </c>
      <c r="D11" s="661"/>
      <c r="E11" s="661"/>
      <c r="F11" s="661"/>
    </row>
    <row r="12" spans="1:8">
      <c r="B12" s="663"/>
      <c r="C12" s="663"/>
      <c r="D12" s="663"/>
      <c r="E12" s="663"/>
      <c r="F12" s="663"/>
      <c r="G12" s="663"/>
    </row>
    <row r="14" spans="1:8" ht="15" customHeight="1">
      <c r="A14" s="650" t="s">
        <v>261</v>
      </c>
      <c r="B14" s="650"/>
      <c r="C14" s="158" t="s">
        <v>262</v>
      </c>
      <c r="D14" s="159"/>
      <c r="E14" s="159"/>
      <c r="F14" s="159"/>
      <c r="G14" s="159"/>
      <c r="H14" s="159"/>
    </row>
    <row r="15" spans="1:8">
      <c r="A15" s="655" t="s">
        <v>396</v>
      </c>
      <c r="B15" s="655"/>
      <c r="C15" s="655"/>
      <c r="D15" s="655"/>
      <c r="E15" s="655"/>
      <c r="F15" s="655"/>
      <c r="G15" s="655"/>
      <c r="H15" s="655"/>
    </row>
    <row r="16" spans="1:8" ht="28.5" customHeight="1">
      <c r="A16" s="160" t="s">
        <v>264</v>
      </c>
      <c r="B16" s="160" t="s">
        <v>265</v>
      </c>
      <c r="C16" s="656" t="s">
        <v>266</v>
      </c>
      <c r="D16" s="657"/>
      <c r="E16" s="658"/>
      <c r="F16" s="160" t="s">
        <v>267</v>
      </c>
      <c r="G16" s="161" t="s">
        <v>268</v>
      </c>
      <c r="H16" s="161" t="s">
        <v>269</v>
      </c>
    </row>
    <row r="17" spans="1:8">
      <c r="A17" s="162">
        <v>1</v>
      </c>
      <c r="B17" s="499" t="s">
        <v>27</v>
      </c>
      <c r="C17" s="653" t="s">
        <v>515</v>
      </c>
      <c r="D17" s="653"/>
      <c r="E17" s="653"/>
      <c r="F17" s="164" t="s">
        <v>271</v>
      </c>
      <c r="G17" s="165">
        <v>1</v>
      </c>
      <c r="H17" s="166">
        <v>7950.83</v>
      </c>
    </row>
    <row r="18" spans="1:8">
      <c r="A18" s="162">
        <v>2</v>
      </c>
      <c r="B18" s="499" t="s">
        <v>27</v>
      </c>
      <c r="C18" s="653" t="s">
        <v>397</v>
      </c>
      <c r="D18" s="653"/>
      <c r="E18" s="653"/>
      <c r="F18" s="164" t="s">
        <v>271</v>
      </c>
      <c r="G18" s="165">
        <v>1</v>
      </c>
      <c r="H18" s="166">
        <v>44615.4</v>
      </c>
    </row>
    <row r="19" spans="1:8">
      <c r="A19" s="162">
        <v>3</v>
      </c>
      <c r="B19" s="499" t="s">
        <v>27</v>
      </c>
      <c r="C19" s="653" t="s">
        <v>398</v>
      </c>
      <c r="D19" s="653"/>
      <c r="E19" s="653"/>
      <c r="F19" s="164" t="s">
        <v>271</v>
      </c>
      <c r="G19" s="165">
        <v>1</v>
      </c>
      <c r="H19" s="166">
        <v>639.89</v>
      </c>
    </row>
    <row r="20" spans="1:8">
      <c r="A20" s="162"/>
      <c r="B20" s="499"/>
      <c r="C20" s="654" t="s">
        <v>272</v>
      </c>
      <c r="D20" s="654"/>
      <c r="E20" s="654"/>
      <c r="F20" s="167" t="s">
        <v>271</v>
      </c>
      <c r="G20" s="168">
        <v>1</v>
      </c>
      <c r="H20" s="169">
        <f>0+H17+H18</f>
        <v>52566.23</v>
      </c>
    </row>
    <row r="21" spans="1:8">
      <c r="A21" s="162">
        <v>4</v>
      </c>
      <c r="B21" s="499" t="s">
        <v>250</v>
      </c>
      <c r="C21" s="653" t="s">
        <v>270</v>
      </c>
      <c r="D21" s="653"/>
      <c r="E21" s="653"/>
      <c r="F21" s="164" t="s">
        <v>271</v>
      </c>
      <c r="G21" s="165">
        <v>1</v>
      </c>
      <c r="H21" s="166">
        <v>2967.45</v>
      </c>
    </row>
    <row r="22" spans="1:8">
      <c r="A22" s="162">
        <v>5</v>
      </c>
      <c r="B22" s="499" t="s">
        <v>250</v>
      </c>
      <c r="C22" s="653" t="s">
        <v>515</v>
      </c>
      <c r="D22" s="653"/>
      <c r="E22" s="653"/>
      <c r="F22" s="164" t="s">
        <v>271</v>
      </c>
      <c r="G22" s="165">
        <v>1</v>
      </c>
      <c r="H22" s="166">
        <v>4816.9399999999996</v>
      </c>
    </row>
    <row r="23" spans="1:8">
      <c r="A23" s="162">
        <v>6</v>
      </c>
      <c r="B23" s="499" t="s">
        <v>250</v>
      </c>
      <c r="C23" s="653" t="s">
        <v>397</v>
      </c>
      <c r="D23" s="653"/>
      <c r="E23" s="653"/>
      <c r="F23" s="164" t="s">
        <v>271</v>
      </c>
      <c r="G23" s="165">
        <v>1</v>
      </c>
      <c r="H23" s="166">
        <v>4983.47</v>
      </c>
    </row>
    <row r="24" spans="1:8">
      <c r="A24" s="162">
        <v>7</v>
      </c>
      <c r="B24" s="499" t="s">
        <v>250</v>
      </c>
      <c r="C24" s="653" t="s">
        <v>398</v>
      </c>
      <c r="D24" s="653"/>
      <c r="E24" s="653"/>
      <c r="F24" s="164" t="s">
        <v>271</v>
      </c>
      <c r="G24" s="165">
        <v>1</v>
      </c>
      <c r="H24" s="166">
        <v>76.510000000000005</v>
      </c>
    </row>
    <row r="25" spans="1:8">
      <c r="A25" s="162"/>
      <c r="B25" s="499"/>
      <c r="C25" s="654" t="s">
        <v>272</v>
      </c>
      <c r="D25" s="654"/>
      <c r="E25" s="654"/>
      <c r="F25" s="167" t="s">
        <v>271</v>
      </c>
      <c r="G25" s="168">
        <v>1</v>
      </c>
      <c r="H25" s="169">
        <f>0+H21+H22+H23</f>
        <v>12767.86</v>
      </c>
    </row>
    <row r="26" spans="1:8">
      <c r="A26" s="162">
        <v>8</v>
      </c>
      <c r="B26" s="499" t="s">
        <v>250</v>
      </c>
      <c r="C26" s="653" t="s">
        <v>270</v>
      </c>
      <c r="D26" s="653"/>
      <c r="E26" s="653"/>
      <c r="F26" s="164" t="s">
        <v>275</v>
      </c>
      <c r="G26" s="165">
        <v>1</v>
      </c>
      <c r="H26" s="166">
        <v>860.86</v>
      </c>
    </row>
    <row r="27" spans="1:8">
      <c r="A27" s="162"/>
      <c r="B27" s="499"/>
      <c r="C27" s="654" t="s">
        <v>272</v>
      </c>
      <c r="D27" s="654"/>
      <c r="E27" s="654"/>
      <c r="F27" s="167" t="s">
        <v>275</v>
      </c>
      <c r="G27" s="168">
        <v>1</v>
      </c>
      <c r="H27" s="169">
        <f>0+H26</f>
        <v>860.86</v>
      </c>
    </row>
    <row r="28" spans="1:8">
      <c r="A28" s="157"/>
      <c r="B28" s="498"/>
      <c r="C28" s="650"/>
      <c r="D28" s="650"/>
      <c r="E28" s="650"/>
      <c r="F28" s="171"/>
      <c r="G28" s="172"/>
      <c r="H28" s="173"/>
    </row>
    <row r="29" spans="1:8">
      <c r="A29" s="157"/>
      <c r="B29" s="498"/>
      <c r="C29" s="498"/>
      <c r="D29" s="498"/>
      <c r="E29" s="498"/>
      <c r="F29" s="171"/>
      <c r="G29" s="172"/>
      <c r="H29" s="173"/>
    </row>
    <row r="32" spans="1:8">
      <c r="A32" s="650" t="s">
        <v>234</v>
      </c>
      <c r="B32" s="650"/>
      <c r="C32" s="650"/>
      <c r="D32" s="650"/>
      <c r="E32" s="651" t="s">
        <v>235</v>
      </c>
      <c r="F32" s="651"/>
      <c r="G32" s="651"/>
      <c r="H32" s="651"/>
    </row>
    <row r="33" spans="1:8">
      <c r="E33" s="652" t="s">
        <v>276</v>
      </c>
      <c r="F33" s="652"/>
      <c r="G33" s="652"/>
      <c r="H33" s="652"/>
    </row>
    <row r="36" spans="1:8">
      <c r="A36" s="650" t="s">
        <v>239</v>
      </c>
      <c r="B36" s="650"/>
      <c r="C36" s="650"/>
      <c r="D36" s="650"/>
      <c r="E36" s="651" t="s">
        <v>240</v>
      </c>
      <c r="F36" s="651"/>
      <c r="G36" s="651"/>
      <c r="H36" s="651"/>
    </row>
    <row r="37" spans="1:8">
      <c r="E37" s="652" t="s">
        <v>276</v>
      </c>
      <c r="F37" s="652"/>
      <c r="G37" s="652"/>
      <c r="H37" s="652"/>
    </row>
  </sheetData>
  <mergeCells count="27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</mergeCells>
  <pageMargins left="0.31496062992125984" right="0.11811023622047245" top="0.74803149606299213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opLeftCell="A10" workbookViewId="0">
      <selection activeCell="A9" sqref="A9:H9"/>
    </sheetView>
  </sheetViews>
  <sheetFormatPr defaultRowHeight="15"/>
  <cols>
    <col min="1" max="1" width="6.42578125" style="155" customWidth="1"/>
    <col min="2" max="2" width="13.7109375" style="155" customWidth="1"/>
    <col min="3" max="3" width="11.5703125" style="155" customWidth="1"/>
    <col min="4" max="4" width="9.140625" style="155" customWidth="1"/>
    <col min="5" max="5" width="7.140625" style="155" customWidth="1"/>
    <col min="6" max="6" width="13.7109375" style="155" customWidth="1"/>
    <col min="7" max="7" width="10" style="155" customWidth="1"/>
    <col min="8" max="8" width="13.5703125" style="155" customWidth="1"/>
    <col min="9" max="9" width="9.140625" style="155" customWidth="1"/>
    <col min="10" max="16384" width="9.140625" style="156"/>
  </cols>
  <sheetData>
    <row r="2" spans="1:8">
      <c r="A2" s="659" t="s">
        <v>257</v>
      </c>
      <c r="B2" s="659"/>
      <c r="C2" s="659"/>
      <c r="D2" s="659"/>
      <c r="E2" s="659"/>
      <c r="F2" s="659"/>
      <c r="G2" s="659"/>
      <c r="H2" s="659"/>
    </row>
    <row r="3" spans="1:8">
      <c r="A3" s="660" t="s">
        <v>258</v>
      </c>
      <c r="B3" s="660"/>
      <c r="C3" s="660"/>
      <c r="D3" s="660"/>
      <c r="E3" s="660"/>
      <c r="F3" s="660"/>
      <c r="G3" s="660"/>
      <c r="H3" s="660"/>
    </row>
    <row r="6" spans="1:8">
      <c r="A6" s="661" t="s">
        <v>259</v>
      </c>
      <c r="B6" s="661"/>
      <c r="C6" s="661"/>
      <c r="D6" s="661"/>
      <c r="E6" s="661"/>
      <c r="F6" s="661"/>
      <c r="G6" s="661"/>
      <c r="H6" s="661"/>
    </row>
    <row r="9" spans="1:8" ht="15" customHeight="1">
      <c r="A9" s="662" t="s">
        <v>395</v>
      </c>
      <c r="B9" s="662"/>
      <c r="C9" s="662"/>
      <c r="D9" s="662"/>
      <c r="E9" s="662"/>
      <c r="F9" s="662"/>
      <c r="G9" s="662"/>
      <c r="H9" s="662"/>
    </row>
    <row r="10" spans="1:8">
      <c r="D10" s="157"/>
    </row>
    <row r="11" spans="1:8">
      <c r="C11" s="661" t="s">
        <v>400</v>
      </c>
      <c r="D11" s="661"/>
      <c r="E11" s="661"/>
      <c r="F11" s="661"/>
    </row>
    <row r="12" spans="1:8">
      <c r="B12" s="663"/>
      <c r="C12" s="663"/>
      <c r="D12" s="663"/>
      <c r="E12" s="663"/>
      <c r="F12" s="663"/>
      <c r="G12" s="663"/>
    </row>
    <row r="14" spans="1:8" ht="15" customHeight="1">
      <c r="A14" s="650" t="s">
        <v>261</v>
      </c>
      <c r="B14" s="650"/>
      <c r="C14" s="158" t="s">
        <v>262</v>
      </c>
      <c r="D14" s="159"/>
      <c r="E14" s="159"/>
      <c r="F14" s="159"/>
      <c r="G14" s="159"/>
      <c r="H14" s="159"/>
    </row>
    <row r="15" spans="1:8">
      <c r="A15" s="655" t="s">
        <v>396</v>
      </c>
      <c r="B15" s="655"/>
      <c r="C15" s="655"/>
      <c r="D15" s="655"/>
      <c r="E15" s="655"/>
      <c r="F15" s="655"/>
      <c r="G15" s="655"/>
      <c r="H15" s="655"/>
    </row>
    <row r="16" spans="1:8" ht="28.5" customHeight="1">
      <c r="A16" s="160" t="s">
        <v>264</v>
      </c>
      <c r="B16" s="160" t="s">
        <v>265</v>
      </c>
      <c r="C16" s="656" t="s">
        <v>266</v>
      </c>
      <c r="D16" s="657"/>
      <c r="E16" s="658"/>
      <c r="F16" s="160" t="s">
        <v>267</v>
      </c>
      <c r="G16" s="161" t="s">
        <v>268</v>
      </c>
      <c r="H16" s="161" t="s">
        <v>269</v>
      </c>
    </row>
    <row r="17" spans="1:8">
      <c r="A17" s="162">
        <v>1</v>
      </c>
      <c r="B17" s="499" t="s">
        <v>27</v>
      </c>
      <c r="C17" s="653" t="s">
        <v>515</v>
      </c>
      <c r="D17" s="653"/>
      <c r="E17" s="653"/>
      <c r="F17" s="164" t="s">
        <v>256</v>
      </c>
      <c r="G17" s="165" t="s">
        <v>256</v>
      </c>
      <c r="H17" s="166">
        <v>7950.83</v>
      </c>
    </row>
    <row r="18" spans="1:8">
      <c r="A18" s="162">
        <v>2</v>
      </c>
      <c r="B18" s="499" t="s">
        <v>27</v>
      </c>
      <c r="C18" s="653" t="s">
        <v>397</v>
      </c>
      <c r="D18" s="653"/>
      <c r="E18" s="653"/>
      <c r="F18" s="164" t="s">
        <v>256</v>
      </c>
      <c r="G18" s="165" t="s">
        <v>256</v>
      </c>
      <c r="H18" s="166">
        <v>44615.4</v>
      </c>
    </row>
    <row r="19" spans="1:8">
      <c r="A19" s="162">
        <v>3</v>
      </c>
      <c r="B19" s="499" t="s">
        <v>27</v>
      </c>
      <c r="C19" s="653" t="s">
        <v>398</v>
      </c>
      <c r="D19" s="653"/>
      <c r="E19" s="653"/>
      <c r="F19" s="164" t="s">
        <v>256</v>
      </c>
      <c r="G19" s="165" t="s">
        <v>256</v>
      </c>
      <c r="H19" s="166">
        <v>639.89</v>
      </c>
    </row>
    <row r="20" spans="1:8">
      <c r="A20" s="162"/>
      <c r="B20" s="499"/>
      <c r="C20" s="654" t="s">
        <v>272</v>
      </c>
      <c r="D20" s="654"/>
      <c r="E20" s="654"/>
      <c r="F20" s="167" t="s">
        <v>256</v>
      </c>
      <c r="G20" s="168" t="s">
        <v>256</v>
      </c>
      <c r="H20" s="169">
        <f>0+H17+H18</f>
        <v>52566.23</v>
      </c>
    </row>
    <row r="21" spans="1:8">
      <c r="A21" s="162">
        <v>4</v>
      </c>
      <c r="B21" s="499" t="s">
        <v>250</v>
      </c>
      <c r="C21" s="653" t="s">
        <v>270</v>
      </c>
      <c r="D21" s="653"/>
      <c r="E21" s="653"/>
      <c r="F21" s="164" t="s">
        <v>256</v>
      </c>
      <c r="G21" s="165" t="s">
        <v>256</v>
      </c>
      <c r="H21" s="166">
        <v>3828.31</v>
      </c>
    </row>
    <row r="22" spans="1:8">
      <c r="A22" s="162">
        <v>5</v>
      </c>
      <c r="B22" s="499" t="s">
        <v>250</v>
      </c>
      <c r="C22" s="653" t="s">
        <v>515</v>
      </c>
      <c r="D22" s="653"/>
      <c r="E22" s="653"/>
      <c r="F22" s="164" t="s">
        <v>256</v>
      </c>
      <c r="G22" s="165" t="s">
        <v>256</v>
      </c>
      <c r="H22" s="166">
        <v>4816.9399999999996</v>
      </c>
    </row>
    <row r="23" spans="1:8">
      <c r="A23" s="162">
        <v>6</v>
      </c>
      <c r="B23" s="499" t="s">
        <v>250</v>
      </c>
      <c r="C23" s="653" t="s">
        <v>397</v>
      </c>
      <c r="D23" s="653"/>
      <c r="E23" s="653"/>
      <c r="F23" s="164" t="s">
        <v>256</v>
      </c>
      <c r="G23" s="165" t="s">
        <v>256</v>
      </c>
      <c r="H23" s="166">
        <v>4983.47</v>
      </c>
    </row>
    <row r="24" spans="1:8">
      <c r="A24" s="162">
        <v>7</v>
      </c>
      <c r="B24" s="499" t="s">
        <v>250</v>
      </c>
      <c r="C24" s="653" t="s">
        <v>398</v>
      </c>
      <c r="D24" s="653"/>
      <c r="E24" s="653"/>
      <c r="F24" s="164" t="s">
        <v>256</v>
      </c>
      <c r="G24" s="165" t="s">
        <v>256</v>
      </c>
      <c r="H24" s="166">
        <v>76.510000000000005</v>
      </c>
    </row>
    <row r="25" spans="1:8">
      <c r="A25" s="162"/>
      <c r="B25" s="499"/>
      <c r="C25" s="654" t="s">
        <v>272</v>
      </c>
      <c r="D25" s="654"/>
      <c r="E25" s="654"/>
      <c r="F25" s="167" t="s">
        <v>256</v>
      </c>
      <c r="G25" s="168" t="s">
        <v>256</v>
      </c>
      <c r="H25" s="169">
        <f>0+H21+H22+H23</f>
        <v>13628.720000000001</v>
      </c>
    </row>
    <row r="26" spans="1:8">
      <c r="A26" s="157"/>
      <c r="B26" s="498"/>
      <c r="C26" s="650"/>
      <c r="D26" s="650"/>
      <c r="E26" s="650"/>
      <c r="F26" s="171"/>
      <c r="G26" s="172"/>
      <c r="H26" s="173"/>
    </row>
    <row r="27" spans="1:8">
      <c r="A27" s="157"/>
      <c r="B27" s="498"/>
      <c r="C27" s="498"/>
      <c r="D27" s="498"/>
      <c r="E27" s="498"/>
      <c r="F27" s="171"/>
      <c r="G27" s="172"/>
      <c r="H27" s="173"/>
    </row>
    <row r="30" spans="1:8">
      <c r="A30" s="650" t="s">
        <v>234</v>
      </c>
      <c r="B30" s="650"/>
      <c r="C30" s="650"/>
      <c r="D30" s="650"/>
      <c r="E30" s="651" t="s">
        <v>235</v>
      </c>
      <c r="F30" s="651"/>
      <c r="G30" s="651"/>
      <c r="H30" s="651"/>
    </row>
    <row r="31" spans="1:8">
      <c r="E31" s="652" t="s">
        <v>276</v>
      </c>
      <c r="F31" s="652"/>
      <c r="G31" s="652"/>
      <c r="H31" s="652"/>
    </row>
    <row r="34" spans="1:8">
      <c r="A34" s="650" t="s">
        <v>239</v>
      </c>
      <c r="B34" s="650"/>
      <c r="C34" s="650"/>
      <c r="D34" s="650"/>
      <c r="E34" s="651" t="s">
        <v>240</v>
      </c>
      <c r="F34" s="651"/>
      <c r="G34" s="651"/>
      <c r="H34" s="651"/>
    </row>
    <row r="35" spans="1:8">
      <c r="E35" s="652" t="s">
        <v>276</v>
      </c>
      <c r="F35" s="652"/>
      <c r="G35" s="652"/>
      <c r="H35" s="652"/>
    </row>
  </sheetData>
  <mergeCells count="25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E35:H35"/>
    <mergeCell ref="C26:E26"/>
    <mergeCell ref="A30:D30"/>
    <mergeCell ref="E30:H30"/>
    <mergeCell ref="E31:H31"/>
    <mergeCell ref="A34:D34"/>
    <mergeCell ref="E34:H34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workbookViewId="0">
      <selection activeCell="L8" sqref="L8"/>
    </sheetView>
  </sheetViews>
  <sheetFormatPr defaultRowHeight="15"/>
  <cols>
    <col min="1" max="1" width="6.42578125" style="155" customWidth="1"/>
    <col min="2" max="2" width="13.7109375" style="155" customWidth="1"/>
    <col min="3" max="3" width="11.5703125" style="155" customWidth="1"/>
    <col min="4" max="4" width="9.140625" style="155" customWidth="1"/>
    <col min="5" max="5" width="7.140625" style="155" customWidth="1"/>
    <col min="6" max="6" width="13.7109375" style="155" customWidth="1"/>
    <col min="7" max="7" width="10" style="155" customWidth="1"/>
    <col min="8" max="8" width="13.5703125" style="155" customWidth="1"/>
    <col min="9" max="9" width="9.140625" style="155" customWidth="1"/>
    <col min="10" max="16384" width="9.140625" style="156"/>
  </cols>
  <sheetData>
    <row r="2" spans="1:8">
      <c r="A2" s="659" t="s">
        <v>257</v>
      </c>
      <c r="B2" s="659"/>
      <c r="C2" s="659"/>
      <c r="D2" s="659"/>
      <c r="E2" s="659"/>
      <c r="F2" s="659"/>
      <c r="G2" s="659"/>
      <c r="H2" s="659"/>
    </row>
    <row r="3" spans="1:8">
      <c r="A3" s="660" t="s">
        <v>258</v>
      </c>
      <c r="B3" s="660"/>
      <c r="C3" s="660"/>
      <c r="D3" s="660"/>
      <c r="E3" s="660"/>
      <c r="F3" s="660"/>
      <c r="G3" s="660"/>
      <c r="H3" s="660"/>
    </row>
    <row r="6" spans="1:8">
      <c r="A6" s="661" t="s">
        <v>259</v>
      </c>
      <c r="B6" s="661"/>
      <c r="C6" s="661"/>
      <c r="D6" s="661"/>
      <c r="E6" s="661"/>
      <c r="F6" s="661"/>
      <c r="G6" s="661"/>
      <c r="H6" s="661"/>
    </row>
    <row r="9" spans="1:8" ht="15" customHeight="1">
      <c r="A9" s="662" t="s">
        <v>260</v>
      </c>
      <c r="B9" s="662"/>
      <c r="C9" s="662"/>
      <c r="D9" s="662"/>
      <c r="E9" s="662"/>
      <c r="F9" s="662"/>
      <c r="G9" s="662"/>
      <c r="H9" s="662"/>
    </row>
    <row r="10" spans="1:8">
      <c r="D10" s="157"/>
    </row>
    <row r="11" spans="1:8">
      <c r="C11" s="661" t="s">
        <v>400</v>
      </c>
      <c r="D11" s="661"/>
      <c r="E11" s="661"/>
      <c r="F11" s="661"/>
    </row>
    <row r="12" spans="1:8">
      <c r="B12" s="663"/>
      <c r="C12" s="663"/>
      <c r="D12" s="663"/>
      <c r="E12" s="663"/>
      <c r="F12" s="663"/>
      <c r="G12" s="663"/>
    </row>
    <row r="14" spans="1:8" ht="15" customHeight="1">
      <c r="A14" s="650" t="s">
        <v>261</v>
      </c>
      <c r="B14" s="650"/>
      <c r="C14" s="158" t="s">
        <v>262</v>
      </c>
      <c r="D14" s="159"/>
      <c r="E14" s="159"/>
      <c r="F14" s="159"/>
      <c r="G14" s="159"/>
      <c r="H14" s="159"/>
    </row>
    <row r="15" spans="1:8">
      <c r="A15" s="655" t="s">
        <v>263</v>
      </c>
      <c r="B15" s="655"/>
      <c r="C15" s="655"/>
      <c r="D15" s="655"/>
      <c r="E15" s="655"/>
      <c r="F15" s="655"/>
      <c r="G15" s="655"/>
      <c r="H15" s="655"/>
    </row>
    <row r="16" spans="1:8" ht="28.5" customHeight="1">
      <c r="A16" s="160" t="s">
        <v>264</v>
      </c>
      <c r="B16" s="160" t="s">
        <v>265</v>
      </c>
      <c r="C16" s="656" t="s">
        <v>266</v>
      </c>
      <c r="D16" s="657"/>
      <c r="E16" s="658"/>
      <c r="F16" s="160" t="s">
        <v>267</v>
      </c>
      <c r="G16" s="161" t="s">
        <v>268</v>
      </c>
      <c r="H16" s="161" t="s">
        <v>269</v>
      </c>
    </row>
    <row r="17" spans="1:8">
      <c r="A17" s="162">
        <v>1</v>
      </c>
      <c r="B17" s="163" t="s">
        <v>27</v>
      </c>
      <c r="C17" s="653" t="s">
        <v>270</v>
      </c>
      <c r="D17" s="653"/>
      <c r="E17" s="653"/>
      <c r="F17" s="164" t="s">
        <v>271</v>
      </c>
      <c r="G17" s="165">
        <v>1</v>
      </c>
      <c r="H17" s="166">
        <v>451872</v>
      </c>
    </row>
    <row r="18" spans="1:8">
      <c r="A18" s="162"/>
      <c r="B18" s="163"/>
      <c r="C18" s="654" t="s">
        <v>272</v>
      </c>
      <c r="D18" s="654"/>
      <c r="E18" s="654"/>
      <c r="F18" s="167" t="s">
        <v>271</v>
      </c>
      <c r="G18" s="168">
        <v>1</v>
      </c>
      <c r="H18" s="169">
        <f>0+H17</f>
        <v>451872</v>
      </c>
    </row>
    <row r="19" spans="1:8">
      <c r="A19" s="162">
        <v>2</v>
      </c>
      <c r="B19" s="163" t="s">
        <v>242</v>
      </c>
      <c r="C19" s="653" t="s">
        <v>270</v>
      </c>
      <c r="D19" s="653"/>
      <c r="E19" s="653"/>
      <c r="F19" s="164" t="s">
        <v>271</v>
      </c>
      <c r="G19" s="165">
        <v>1</v>
      </c>
      <c r="H19" s="166">
        <v>1400</v>
      </c>
    </row>
    <row r="20" spans="1:8">
      <c r="A20" s="162"/>
      <c r="B20" s="163"/>
      <c r="C20" s="654" t="s">
        <v>272</v>
      </c>
      <c r="D20" s="654"/>
      <c r="E20" s="654"/>
      <c r="F20" s="167" t="s">
        <v>271</v>
      </c>
      <c r="G20" s="168">
        <v>1</v>
      </c>
      <c r="H20" s="169">
        <f>0+H19</f>
        <v>1400</v>
      </c>
    </row>
    <row r="21" spans="1:8">
      <c r="A21" s="162">
        <v>3</v>
      </c>
      <c r="B21" s="163" t="s">
        <v>250</v>
      </c>
      <c r="C21" s="653" t="s">
        <v>273</v>
      </c>
      <c r="D21" s="653"/>
      <c r="E21" s="653"/>
      <c r="F21" s="164" t="s">
        <v>271</v>
      </c>
      <c r="G21" s="165">
        <v>1</v>
      </c>
      <c r="H21" s="166">
        <v>9037.2900000000009</v>
      </c>
    </row>
    <row r="22" spans="1:8">
      <c r="A22" s="162">
        <v>4</v>
      </c>
      <c r="B22" s="163" t="s">
        <v>250</v>
      </c>
      <c r="C22" s="653" t="s">
        <v>274</v>
      </c>
      <c r="D22" s="653"/>
      <c r="E22" s="653"/>
      <c r="F22" s="164" t="s">
        <v>271</v>
      </c>
      <c r="G22" s="165">
        <v>1</v>
      </c>
      <c r="H22" s="166">
        <v>13519.7</v>
      </c>
    </row>
    <row r="23" spans="1:8">
      <c r="A23" s="162">
        <v>5</v>
      </c>
      <c r="B23" s="163" t="s">
        <v>250</v>
      </c>
      <c r="C23" s="653" t="s">
        <v>270</v>
      </c>
      <c r="D23" s="653"/>
      <c r="E23" s="653"/>
      <c r="F23" s="164" t="s">
        <v>271</v>
      </c>
      <c r="G23" s="165">
        <v>1</v>
      </c>
      <c r="H23" s="166">
        <v>319499.90999999997</v>
      </c>
    </row>
    <row r="24" spans="1:8">
      <c r="A24" s="162"/>
      <c r="B24" s="163"/>
      <c r="C24" s="654" t="s">
        <v>272</v>
      </c>
      <c r="D24" s="654"/>
      <c r="E24" s="654"/>
      <c r="F24" s="167" t="s">
        <v>271</v>
      </c>
      <c r="G24" s="168">
        <v>1</v>
      </c>
      <c r="H24" s="169">
        <f>0+H21+H22+H23</f>
        <v>342056.89999999997</v>
      </c>
    </row>
    <row r="25" spans="1:8">
      <c r="A25" s="162">
        <v>6</v>
      </c>
      <c r="B25" s="163" t="s">
        <v>250</v>
      </c>
      <c r="C25" s="653" t="s">
        <v>270</v>
      </c>
      <c r="D25" s="653"/>
      <c r="E25" s="653"/>
      <c r="F25" s="164" t="s">
        <v>275</v>
      </c>
      <c r="G25" s="165">
        <v>1</v>
      </c>
      <c r="H25" s="166">
        <v>9000</v>
      </c>
    </row>
    <row r="26" spans="1:8">
      <c r="A26" s="162"/>
      <c r="B26" s="163"/>
      <c r="C26" s="654" t="s">
        <v>272</v>
      </c>
      <c r="D26" s="654"/>
      <c r="E26" s="654"/>
      <c r="F26" s="167" t="s">
        <v>275</v>
      </c>
      <c r="G26" s="168">
        <v>1</v>
      </c>
      <c r="H26" s="169">
        <f>0+H25</f>
        <v>9000</v>
      </c>
    </row>
    <row r="27" spans="1:8">
      <c r="A27" s="162">
        <v>7</v>
      </c>
      <c r="B27" s="163" t="s">
        <v>244</v>
      </c>
      <c r="C27" s="653" t="s">
        <v>270</v>
      </c>
      <c r="D27" s="653"/>
      <c r="E27" s="653"/>
      <c r="F27" s="164" t="s">
        <v>271</v>
      </c>
      <c r="G27" s="165">
        <v>1</v>
      </c>
      <c r="H27" s="166">
        <v>5945</v>
      </c>
    </row>
    <row r="28" spans="1:8">
      <c r="A28" s="162"/>
      <c r="B28" s="163"/>
      <c r="C28" s="654" t="s">
        <v>272</v>
      </c>
      <c r="D28" s="654"/>
      <c r="E28" s="654"/>
      <c r="F28" s="167" t="s">
        <v>271</v>
      </c>
      <c r="G28" s="168">
        <v>1</v>
      </c>
      <c r="H28" s="169">
        <f>0+H27</f>
        <v>5945</v>
      </c>
    </row>
    <row r="29" spans="1:8" ht="30">
      <c r="A29" s="162">
        <v>8</v>
      </c>
      <c r="B29" s="163" t="s">
        <v>246</v>
      </c>
      <c r="C29" s="653" t="s">
        <v>270</v>
      </c>
      <c r="D29" s="653"/>
      <c r="E29" s="653"/>
      <c r="F29" s="164" t="s">
        <v>271</v>
      </c>
      <c r="G29" s="165">
        <v>1</v>
      </c>
      <c r="H29" s="166">
        <v>314</v>
      </c>
    </row>
    <row r="30" spans="1:8">
      <c r="A30" s="162"/>
      <c r="B30" s="163"/>
      <c r="C30" s="654" t="s">
        <v>272</v>
      </c>
      <c r="D30" s="654"/>
      <c r="E30" s="654"/>
      <c r="F30" s="167" t="s">
        <v>271</v>
      </c>
      <c r="G30" s="168">
        <v>1</v>
      </c>
      <c r="H30" s="169">
        <f>0+H29</f>
        <v>314</v>
      </c>
    </row>
    <row r="31" spans="1:8">
      <c r="A31" s="157"/>
      <c r="B31" s="170"/>
      <c r="C31" s="650"/>
      <c r="D31" s="650"/>
      <c r="E31" s="650"/>
      <c r="F31" s="171"/>
      <c r="G31" s="172"/>
      <c r="H31" s="173"/>
    </row>
    <row r="32" spans="1:8">
      <c r="A32" s="157"/>
      <c r="B32" s="170"/>
      <c r="C32" s="170"/>
      <c r="D32" s="170"/>
      <c r="E32" s="170"/>
      <c r="F32" s="171"/>
      <c r="G32" s="172"/>
      <c r="H32" s="173"/>
    </row>
    <row r="35" spans="1:8">
      <c r="A35" s="650" t="s">
        <v>234</v>
      </c>
      <c r="B35" s="650"/>
      <c r="C35" s="650"/>
      <c r="D35" s="650"/>
      <c r="E35" s="651" t="s">
        <v>235</v>
      </c>
      <c r="F35" s="651"/>
      <c r="G35" s="651"/>
      <c r="H35" s="651"/>
    </row>
    <row r="36" spans="1:8">
      <c r="E36" s="652" t="s">
        <v>276</v>
      </c>
      <c r="F36" s="652"/>
      <c r="G36" s="652"/>
      <c r="H36" s="652"/>
    </row>
    <row r="39" spans="1:8">
      <c r="A39" s="650" t="s">
        <v>239</v>
      </c>
      <c r="B39" s="650"/>
      <c r="C39" s="650"/>
      <c r="D39" s="650"/>
      <c r="E39" s="651" t="s">
        <v>240</v>
      </c>
      <c r="F39" s="651"/>
      <c r="G39" s="651"/>
      <c r="H39" s="651"/>
    </row>
    <row r="40" spans="1:8">
      <c r="E40" s="652" t="s">
        <v>276</v>
      </c>
      <c r="F40" s="652"/>
      <c r="G40" s="652"/>
      <c r="H40" s="652"/>
    </row>
  </sheetData>
  <mergeCells count="30">
    <mergeCell ref="E40:H40"/>
    <mergeCell ref="C26:E26"/>
    <mergeCell ref="C27:E27"/>
    <mergeCell ref="C28:E28"/>
    <mergeCell ref="C29:E29"/>
    <mergeCell ref="C30:E30"/>
    <mergeCell ref="C31:E31"/>
    <mergeCell ref="A35:D35"/>
    <mergeCell ref="E35:H35"/>
    <mergeCell ref="E36:H36"/>
    <mergeCell ref="A39:D39"/>
    <mergeCell ref="E39:H39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opLeftCell="A7" workbookViewId="0">
      <selection activeCell="P14" sqref="P14"/>
    </sheetView>
  </sheetViews>
  <sheetFormatPr defaultRowHeight="15"/>
  <cols>
    <col min="1" max="1" width="6.42578125" style="155" customWidth="1"/>
    <col min="2" max="2" width="13.7109375" style="155" customWidth="1"/>
    <col min="3" max="3" width="11.5703125" style="155" customWidth="1"/>
    <col min="4" max="4" width="9.140625" style="155" customWidth="1"/>
    <col min="5" max="5" width="7.140625" style="155" customWidth="1"/>
    <col min="6" max="6" width="13.7109375" style="155" customWidth="1"/>
    <col min="7" max="7" width="10" style="155" customWidth="1"/>
    <col min="8" max="8" width="13.5703125" style="155" customWidth="1"/>
    <col min="9" max="9" width="9.140625" style="155" customWidth="1"/>
    <col min="10" max="16384" width="9.140625" style="156"/>
  </cols>
  <sheetData>
    <row r="2" spans="1:8">
      <c r="A2" s="659" t="s">
        <v>257</v>
      </c>
      <c r="B2" s="659"/>
      <c r="C2" s="659"/>
      <c r="D2" s="659"/>
      <c r="E2" s="659"/>
      <c r="F2" s="659"/>
      <c r="G2" s="659"/>
      <c r="H2" s="659"/>
    </row>
    <row r="3" spans="1:8">
      <c r="A3" s="660" t="s">
        <v>258</v>
      </c>
      <c r="B3" s="660"/>
      <c r="C3" s="660"/>
      <c r="D3" s="660"/>
      <c r="E3" s="660"/>
      <c r="F3" s="660"/>
      <c r="G3" s="660"/>
      <c r="H3" s="660"/>
    </row>
    <row r="6" spans="1:8">
      <c r="A6" s="661" t="s">
        <v>259</v>
      </c>
      <c r="B6" s="661"/>
      <c r="C6" s="661"/>
      <c r="D6" s="661"/>
      <c r="E6" s="661"/>
      <c r="F6" s="661"/>
      <c r="G6" s="661"/>
      <c r="H6" s="661"/>
    </row>
    <row r="9" spans="1:8" ht="15" customHeight="1">
      <c r="A9" s="662" t="s">
        <v>260</v>
      </c>
      <c r="B9" s="662"/>
      <c r="C9" s="662"/>
      <c r="D9" s="662"/>
      <c r="E9" s="662"/>
      <c r="F9" s="662"/>
      <c r="G9" s="662"/>
      <c r="H9" s="662"/>
    </row>
    <row r="10" spans="1:8">
      <c r="D10" s="157"/>
    </row>
    <row r="11" spans="1:8">
      <c r="C11" s="661" t="s">
        <v>399</v>
      </c>
      <c r="D11" s="661"/>
      <c r="E11" s="661"/>
      <c r="F11" s="661"/>
    </row>
    <row r="12" spans="1:8">
      <c r="B12" s="663"/>
      <c r="C12" s="663"/>
      <c r="D12" s="663"/>
      <c r="E12" s="663"/>
      <c r="F12" s="663"/>
      <c r="G12" s="663"/>
    </row>
    <row r="14" spans="1:8" ht="15" customHeight="1">
      <c r="A14" s="650" t="s">
        <v>261</v>
      </c>
      <c r="B14" s="650"/>
      <c r="C14" s="158" t="s">
        <v>262</v>
      </c>
      <c r="D14" s="159"/>
      <c r="E14" s="159"/>
      <c r="F14" s="159"/>
      <c r="G14" s="159"/>
      <c r="H14" s="159"/>
    </row>
    <row r="15" spans="1:8">
      <c r="A15" s="655" t="s">
        <v>263</v>
      </c>
      <c r="B15" s="655"/>
      <c r="C15" s="655"/>
      <c r="D15" s="655"/>
      <c r="E15" s="655"/>
      <c r="F15" s="655"/>
      <c r="G15" s="655"/>
      <c r="H15" s="655"/>
    </row>
    <row r="16" spans="1:8" ht="28.5" customHeight="1">
      <c r="A16" s="160" t="s">
        <v>264</v>
      </c>
      <c r="B16" s="160" t="s">
        <v>265</v>
      </c>
      <c r="C16" s="656" t="s">
        <v>266</v>
      </c>
      <c r="D16" s="657"/>
      <c r="E16" s="658"/>
      <c r="F16" s="160" t="s">
        <v>267</v>
      </c>
      <c r="G16" s="161" t="s">
        <v>268</v>
      </c>
      <c r="H16" s="161" t="s">
        <v>269</v>
      </c>
    </row>
    <row r="17" spans="1:8">
      <c r="A17" s="162">
        <v>1</v>
      </c>
      <c r="B17" s="163" t="s">
        <v>27</v>
      </c>
      <c r="C17" s="653" t="s">
        <v>270</v>
      </c>
      <c r="D17" s="653"/>
      <c r="E17" s="653"/>
      <c r="F17" s="164" t="s">
        <v>256</v>
      </c>
      <c r="G17" s="165" t="s">
        <v>256</v>
      </c>
      <c r="H17" s="166">
        <v>451872</v>
      </c>
    </row>
    <row r="18" spans="1:8">
      <c r="A18" s="162"/>
      <c r="B18" s="163"/>
      <c r="C18" s="654" t="s">
        <v>272</v>
      </c>
      <c r="D18" s="654"/>
      <c r="E18" s="654"/>
      <c r="F18" s="167" t="s">
        <v>256</v>
      </c>
      <c r="G18" s="168" t="s">
        <v>256</v>
      </c>
      <c r="H18" s="169">
        <f>0+H17</f>
        <v>451872</v>
      </c>
    </row>
    <row r="19" spans="1:8">
      <c r="A19" s="162">
        <v>2</v>
      </c>
      <c r="B19" s="163" t="s">
        <v>242</v>
      </c>
      <c r="C19" s="653" t="s">
        <v>270</v>
      </c>
      <c r="D19" s="653"/>
      <c r="E19" s="653"/>
      <c r="F19" s="164" t="s">
        <v>256</v>
      </c>
      <c r="G19" s="165" t="s">
        <v>256</v>
      </c>
      <c r="H19" s="166">
        <v>1400</v>
      </c>
    </row>
    <row r="20" spans="1:8">
      <c r="A20" s="162"/>
      <c r="B20" s="163"/>
      <c r="C20" s="654" t="s">
        <v>272</v>
      </c>
      <c r="D20" s="654"/>
      <c r="E20" s="654"/>
      <c r="F20" s="167" t="s">
        <v>256</v>
      </c>
      <c r="G20" s="168" t="s">
        <v>256</v>
      </c>
      <c r="H20" s="169">
        <f>0+H19</f>
        <v>1400</v>
      </c>
    </row>
    <row r="21" spans="1:8">
      <c r="A21" s="162">
        <v>3</v>
      </c>
      <c r="B21" s="163" t="s">
        <v>250</v>
      </c>
      <c r="C21" s="653" t="s">
        <v>273</v>
      </c>
      <c r="D21" s="653"/>
      <c r="E21" s="653"/>
      <c r="F21" s="164" t="s">
        <v>256</v>
      </c>
      <c r="G21" s="165" t="s">
        <v>256</v>
      </c>
      <c r="H21" s="166">
        <v>9037.2900000000009</v>
      </c>
    </row>
    <row r="22" spans="1:8">
      <c r="A22" s="162">
        <v>4</v>
      </c>
      <c r="B22" s="163" t="s">
        <v>250</v>
      </c>
      <c r="C22" s="653" t="s">
        <v>274</v>
      </c>
      <c r="D22" s="653"/>
      <c r="E22" s="653"/>
      <c r="F22" s="164" t="s">
        <v>256</v>
      </c>
      <c r="G22" s="165" t="s">
        <v>256</v>
      </c>
      <c r="H22" s="166">
        <v>13519.7</v>
      </c>
    </row>
    <row r="23" spans="1:8">
      <c r="A23" s="162">
        <v>5</v>
      </c>
      <c r="B23" s="163" t="s">
        <v>250</v>
      </c>
      <c r="C23" s="653" t="s">
        <v>270</v>
      </c>
      <c r="D23" s="653"/>
      <c r="E23" s="653"/>
      <c r="F23" s="164" t="s">
        <v>256</v>
      </c>
      <c r="G23" s="165" t="s">
        <v>256</v>
      </c>
      <c r="H23" s="166">
        <v>328499.90999999997</v>
      </c>
    </row>
    <row r="24" spans="1:8">
      <c r="A24" s="162"/>
      <c r="B24" s="163"/>
      <c r="C24" s="654" t="s">
        <v>272</v>
      </c>
      <c r="D24" s="654"/>
      <c r="E24" s="654"/>
      <c r="F24" s="167" t="s">
        <v>256</v>
      </c>
      <c r="G24" s="168" t="s">
        <v>256</v>
      </c>
      <c r="H24" s="169">
        <f>0+H21+H22+H23</f>
        <v>351056.89999999997</v>
      </c>
    </row>
    <row r="25" spans="1:8">
      <c r="A25" s="162">
        <v>6</v>
      </c>
      <c r="B25" s="163" t="s">
        <v>244</v>
      </c>
      <c r="C25" s="653" t="s">
        <v>270</v>
      </c>
      <c r="D25" s="653"/>
      <c r="E25" s="653"/>
      <c r="F25" s="164" t="s">
        <v>256</v>
      </c>
      <c r="G25" s="165" t="s">
        <v>256</v>
      </c>
      <c r="H25" s="166">
        <v>5945</v>
      </c>
    </row>
    <row r="26" spans="1:8">
      <c r="A26" s="162"/>
      <c r="B26" s="163"/>
      <c r="C26" s="654" t="s">
        <v>272</v>
      </c>
      <c r="D26" s="654"/>
      <c r="E26" s="654"/>
      <c r="F26" s="167" t="s">
        <v>256</v>
      </c>
      <c r="G26" s="168" t="s">
        <v>256</v>
      </c>
      <c r="H26" s="169">
        <f>0+H25</f>
        <v>5945</v>
      </c>
    </row>
    <row r="27" spans="1:8" ht="30">
      <c r="A27" s="162">
        <v>7</v>
      </c>
      <c r="B27" s="163" t="s">
        <v>246</v>
      </c>
      <c r="C27" s="653" t="s">
        <v>270</v>
      </c>
      <c r="D27" s="653"/>
      <c r="E27" s="653"/>
      <c r="F27" s="164" t="s">
        <v>256</v>
      </c>
      <c r="G27" s="165" t="s">
        <v>256</v>
      </c>
      <c r="H27" s="166">
        <v>314</v>
      </c>
    </row>
    <row r="28" spans="1:8">
      <c r="A28" s="162"/>
      <c r="B28" s="163"/>
      <c r="C28" s="654" t="s">
        <v>272</v>
      </c>
      <c r="D28" s="654"/>
      <c r="E28" s="654"/>
      <c r="F28" s="167" t="s">
        <v>256</v>
      </c>
      <c r="G28" s="168" t="s">
        <v>256</v>
      </c>
      <c r="H28" s="169">
        <f>0+H27</f>
        <v>314</v>
      </c>
    </row>
    <row r="29" spans="1:8">
      <c r="A29" s="157"/>
      <c r="B29" s="170"/>
      <c r="C29" s="650"/>
      <c r="D29" s="650"/>
      <c r="E29" s="650"/>
      <c r="F29" s="171"/>
      <c r="G29" s="172"/>
      <c r="H29" s="173"/>
    </row>
    <row r="30" spans="1:8">
      <c r="A30" s="157"/>
      <c r="B30" s="170"/>
      <c r="C30" s="170"/>
      <c r="D30" s="170"/>
      <c r="E30" s="170"/>
      <c r="F30" s="171"/>
      <c r="G30" s="172"/>
      <c r="H30" s="173"/>
    </row>
    <row r="33" spans="1:8">
      <c r="A33" s="650" t="s">
        <v>234</v>
      </c>
      <c r="B33" s="650"/>
      <c r="C33" s="650"/>
      <c r="D33" s="650"/>
      <c r="E33" s="651" t="s">
        <v>235</v>
      </c>
      <c r="F33" s="651"/>
      <c r="G33" s="651"/>
      <c r="H33" s="651"/>
    </row>
    <row r="34" spans="1:8">
      <c r="E34" s="652" t="s">
        <v>276</v>
      </c>
      <c r="F34" s="652"/>
      <c r="G34" s="652"/>
      <c r="H34" s="652"/>
    </row>
    <row r="37" spans="1:8">
      <c r="A37" s="650" t="s">
        <v>239</v>
      </c>
      <c r="B37" s="650"/>
      <c r="C37" s="650"/>
      <c r="D37" s="650"/>
      <c r="E37" s="651" t="s">
        <v>240</v>
      </c>
      <c r="F37" s="651"/>
      <c r="G37" s="651"/>
      <c r="H37" s="651"/>
    </row>
    <row r="38" spans="1:8">
      <c r="E38" s="652" t="s">
        <v>276</v>
      </c>
      <c r="F38" s="652"/>
      <c r="G38" s="652"/>
      <c r="H38" s="652"/>
    </row>
  </sheetData>
  <mergeCells count="28">
    <mergeCell ref="E34:H34"/>
    <mergeCell ref="A37:D37"/>
    <mergeCell ref="E37:H37"/>
    <mergeCell ref="E38:H38"/>
    <mergeCell ref="C26:E26"/>
    <mergeCell ref="C27:E27"/>
    <mergeCell ref="C28:E28"/>
    <mergeCell ref="C29:E29"/>
    <mergeCell ref="A33:D33"/>
    <mergeCell ref="E33:H33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1" workbookViewId="0">
      <selection activeCell="R14" sqref="R14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/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/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14.25" customHeight="1">
      <c r="A23" s="500" t="s">
        <v>256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/>
      <c r="L23" s="16"/>
      <c r="M23" s="134"/>
    </row>
    <row r="24" spans="1:17" ht="12.75" customHeight="1">
      <c r="F24" s="1"/>
      <c r="G24" s="22" t="s">
        <v>26</v>
      </c>
      <c r="H24" s="23" t="s">
        <v>250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/>
      <c r="J25" s="143"/>
      <c r="K25" s="144"/>
      <c r="L25" s="144"/>
      <c r="M25" s="134"/>
    </row>
    <row r="26" spans="1:17">
      <c r="A26" s="511" t="s">
        <v>251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343900</v>
      </c>
      <c r="J30" s="41">
        <f>SUM(J31+J42+J61+J82+J89+J109+J131+J150+J160)</f>
        <v>343900</v>
      </c>
      <c r="K30" s="42">
        <f>SUM(K31+K42+K61+K82+K89+K109+K131+K150+K160)</f>
        <v>342019.61</v>
      </c>
      <c r="L30" s="41">
        <f>SUM(L31+L42+L61+L82+L89+L109+L131+L150+L160)</f>
        <v>342019.61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250700</v>
      </c>
      <c r="J31" s="41">
        <f>SUM(J32+J38)</f>
        <v>250700</v>
      </c>
      <c r="K31" s="49">
        <f>SUM(K32+K38)</f>
        <v>250700</v>
      </c>
      <c r="L31" s="50">
        <f>SUM(L32+L38)</f>
        <v>250700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247000</v>
      </c>
      <c r="J32" s="41">
        <f>SUM(J33)</f>
        <v>247000</v>
      </c>
      <c r="K32" s="42">
        <f>SUM(K33)</f>
        <v>247000</v>
      </c>
      <c r="L32" s="41">
        <f>SUM(L33)</f>
        <v>247000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247000</v>
      </c>
      <c r="J33" s="41">
        <f t="shared" ref="J33:L34" si="0">SUM(J34)</f>
        <v>247000</v>
      </c>
      <c r="K33" s="41">
        <f t="shared" si="0"/>
        <v>247000</v>
      </c>
      <c r="L33" s="41">
        <f t="shared" si="0"/>
        <v>247000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247000</v>
      </c>
      <c r="J34" s="42">
        <f t="shared" si="0"/>
        <v>247000</v>
      </c>
      <c r="K34" s="42">
        <f t="shared" si="0"/>
        <v>247000</v>
      </c>
      <c r="L34" s="42">
        <f t="shared" si="0"/>
        <v>247000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247000</v>
      </c>
      <c r="J35" s="57">
        <v>247000</v>
      </c>
      <c r="K35" s="57">
        <v>247000</v>
      </c>
      <c r="L35" s="57">
        <v>247000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3700</v>
      </c>
      <c r="J38" s="41">
        <f t="shared" si="1"/>
        <v>3700</v>
      </c>
      <c r="K38" s="42">
        <f t="shared" si="1"/>
        <v>3700</v>
      </c>
      <c r="L38" s="41">
        <f t="shared" si="1"/>
        <v>3700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3700</v>
      </c>
      <c r="J39" s="41">
        <f t="shared" si="1"/>
        <v>3700</v>
      </c>
      <c r="K39" s="41">
        <f t="shared" si="1"/>
        <v>3700</v>
      </c>
      <c r="L39" s="41">
        <f t="shared" si="1"/>
        <v>3700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3700</v>
      </c>
      <c r="J40" s="41">
        <f t="shared" si="1"/>
        <v>3700</v>
      </c>
      <c r="K40" s="41">
        <f t="shared" si="1"/>
        <v>3700</v>
      </c>
      <c r="L40" s="41">
        <f t="shared" si="1"/>
        <v>3700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3700</v>
      </c>
      <c r="J41" s="57">
        <v>3700</v>
      </c>
      <c r="K41" s="57">
        <v>3700</v>
      </c>
      <c r="L41" s="57">
        <v>3700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75300</v>
      </c>
      <c r="J42" s="62">
        <f t="shared" si="2"/>
        <v>75300</v>
      </c>
      <c r="K42" s="61">
        <f t="shared" si="2"/>
        <v>73581.58</v>
      </c>
      <c r="L42" s="61">
        <f t="shared" si="2"/>
        <v>73581.58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75300</v>
      </c>
      <c r="J43" s="42">
        <f t="shared" si="2"/>
        <v>75300</v>
      </c>
      <c r="K43" s="41">
        <f t="shared" si="2"/>
        <v>73581.58</v>
      </c>
      <c r="L43" s="42">
        <f t="shared" si="2"/>
        <v>73581.58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75300</v>
      </c>
      <c r="J44" s="42">
        <f t="shared" si="2"/>
        <v>75300</v>
      </c>
      <c r="K44" s="50">
        <f t="shared" si="2"/>
        <v>73581.58</v>
      </c>
      <c r="L44" s="50">
        <f t="shared" si="2"/>
        <v>73581.58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75300</v>
      </c>
      <c r="J45" s="68">
        <f>SUM(J46:J60)</f>
        <v>75300</v>
      </c>
      <c r="K45" s="69">
        <f>SUM(K46:K60)</f>
        <v>73581.58</v>
      </c>
      <c r="L45" s="69">
        <f>SUM(L46:L60)</f>
        <v>73581.58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900</v>
      </c>
      <c r="J46" s="57">
        <v>900</v>
      </c>
      <c r="K46" s="57">
        <v>831.25</v>
      </c>
      <c r="L46" s="57">
        <v>831.25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36</v>
      </c>
      <c r="L47" s="57">
        <v>36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1500</v>
      </c>
      <c r="K48" s="57">
        <v>1279.8699999999999</v>
      </c>
      <c r="L48" s="57">
        <v>1279.8699999999999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6200</v>
      </c>
      <c r="J49" s="57">
        <v>6200</v>
      </c>
      <c r="K49" s="57">
        <v>5386.87</v>
      </c>
      <c r="L49" s="57">
        <v>5386.87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500</v>
      </c>
      <c r="K50" s="57">
        <v>500</v>
      </c>
      <c r="L50" s="57">
        <v>500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100</v>
      </c>
      <c r="J51" s="57">
        <v>100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2200</v>
      </c>
      <c r="J54" s="57">
        <v>2200</v>
      </c>
      <c r="K54" s="57">
        <v>2179.62</v>
      </c>
      <c r="L54" s="57">
        <v>2179.62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400</v>
      </c>
      <c r="J55" s="57">
        <v>400</v>
      </c>
      <c r="K55" s="57">
        <v>100</v>
      </c>
      <c r="L55" s="57">
        <v>100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48200</v>
      </c>
      <c r="J57" s="57">
        <v>48200</v>
      </c>
      <c r="K57" s="57">
        <v>48200</v>
      </c>
      <c r="L57" s="57">
        <v>48200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1300</v>
      </c>
      <c r="J58" s="57">
        <v>1300</v>
      </c>
      <c r="K58" s="57">
        <v>1263.97</v>
      </c>
      <c r="L58" s="57">
        <v>1263.97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13900</v>
      </c>
      <c r="J60" s="57">
        <v>13900</v>
      </c>
      <c r="K60" s="57">
        <v>13804</v>
      </c>
      <c r="L60" s="57">
        <v>13804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17900</v>
      </c>
      <c r="J131" s="81">
        <f>SUM(J132+J137+J145)</f>
        <v>17900</v>
      </c>
      <c r="K131" s="42">
        <f>SUM(K132+K137+K145)</f>
        <v>17738.03</v>
      </c>
      <c r="L131" s="41">
        <f>SUM(L132+L137+L145)</f>
        <v>17738.03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9000</v>
      </c>
      <c r="J137" s="83">
        <f t="shared" si="14"/>
        <v>9000</v>
      </c>
      <c r="K137" s="49">
        <f t="shared" si="14"/>
        <v>9000</v>
      </c>
      <c r="L137" s="50">
        <f t="shared" si="14"/>
        <v>9000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9000</v>
      </c>
      <c r="J138" s="81">
        <f t="shared" si="14"/>
        <v>9000</v>
      </c>
      <c r="K138" s="42">
        <f t="shared" si="14"/>
        <v>9000</v>
      </c>
      <c r="L138" s="41">
        <f t="shared" si="14"/>
        <v>9000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9000</v>
      </c>
      <c r="J139" s="81">
        <f>SUM(J140:J141)</f>
        <v>9000</v>
      </c>
      <c r="K139" s="42">
        <f>SUM(K140:K141)</f>
        <v>9000</v>
      </c>
      <c r="L139" s="41">
        <f>SUM(L140:L141)</f>
        <v>9000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9000</v>
      </c>
      <c r="J140" s="57">
        <v>9000</v>
      </c>
      <c r="K140" s="57">
        <v>9000</v>
      </c>
      <c r="L140" s="57">
        <v>9000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8900</v>
      </c>
      <c r="J145" s="81">
        <f t="shared" si="15"/>
        <v>8900</v>
      </c>
      <c r="K145" s="42">
        <f t="shared" si="15"/>
        <v>8738.0300000000007</v>
      </c>
      <c r="L145" s="41">
        <f t="shared" si="15"/>
        <v>8738.0300000000007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8900</v>
      </c>
      <c r="J146" s="94">
        <f t="shared" si="15"/>
        <v>8900</v>
      </c>
      <c r="K146" s="69">
        <f t="shared" si="15"/>
        <v>8738.0300000000007</v>
      </c>
      <c r="L146" s="68">
        <f t="shared" si="15"/>
        <v>8738.0300000000007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8900</v>
      </c>
      <c r="J147" s="81">
        <f>SUM(J148:J149)</f>
        <v>8900</v>
      </c>
      <c r="K147" s="42">
        <f>SUM(K148:K149)</f>
        <v>8738.0300000000007</v>
      </c>
      <c r="L147" s="41">
        <f>SUM(L148:L149)</f>
        <v>8738.0300000000007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8900</v>
      </c>
      <c r="J148" s="95">
        <v>8900</v>
      </c>
      <c r="K148" s="95">
        <v>8738.0300000000007</v>
      </c>
      <c r="L148" s="95">
        <v>8738.0300000000007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9100</v>
      </c>
      <c r="J176" s="81">
        <f>SUM(J177+J230+J295)</f>
        <v>9100</v>
      </c>
      <c r="K176" s="42">
        <f>SUM(K177+K230+K295)</f>
        <v>9037.2899999999991</v>
      </c>
      <c r="L176" s="41">
        <f>SUM(L177+L230+L295)</f>
        <v>9037.2899999999991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9100</v>
      </c>
      <c r="J177" s="61">
        <f>SUM(J178+J201+J208+J220+J224)</f>
        <v>9100</v>
      </c>
      <c r="K177" s="61">
        <f>SUM(K178+K201+K208+K220+K224)</f>
        <v>9037.2899999999991</v>
      </c>
      <c r="L177" s="61">
        <f>SUM(L178+L201+L208+L220+L224)</f>
        <v>9037.2899999999991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9100</v>
      </c>
      <c r="J178" s="81">
        <f>SUM(J179+J182+J187+J193+J198)</f>
        <v>9100</v>
      </c>
      <c r="K178" s="42">
        <f>SUM(K179+K182+K187+K193+K198)</f>
        <v>9037.2899999999991</v>
      </c>
      <c r="L178" s="41">
        <f>SUM(L179+L182+L187+L193+L198)</f>
        <v>9037.2899999999991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9100</v>
      </c>
      <c r="J187" s="81">
        <f>J188</f>
        <v>9100</v>
      </c>
      <c r="K187" s="42">
        <f>K188</f>
        <v>9037.2899999999991</v>
      </c>
      <c r="L187" s="41">
        <f>L188</f>
        <v>9037.2899999999991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9100</v>
      </c>
      <c r="J188" s="41">
        <f t="shared" si="19"/>
        <v>9100</v>
      </c>
      <c r="K188" s="41">
        <f t="shared" si="19"/>
        <v>9037.2899999999991</v>
      </c>
      <c r="L188" s="41">
        <f t="shared" si="19"/>
        <v>9037.2899999999991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8200</v>
      </c>
      <c r="J190" s="58">
        <v>8200</v>
      </c>
      <c r="K190" s="58">
        <v>8193.99</v>
      </c>
      <c r="L190" s="58">
        <v>8193.99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843.3</v>
      </c>
      <c r="L192" s="58">
        <v>843.3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353000</v>
      </c>
      <c r="J360" s="90">
        <f>SUM(J30+J176)</f>
        <v>353000</v>
      </c>
      <c r="K360" s="90">
        <f>SUM(K30+K176)</f>
        <v>351056.89999999997</v>
      </c>
      <c r="L360" s="90">
        <f>SUM(L30+L176)</f>
        <v>351056.89999999997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19" workbookViewId="0">
      <selection activeCell="M24" sqref="M24"/>
    </sheetView>
  </sheetViews>
  <sheetFormatPr defaultRowHeight="12"/>
  <cols>
    <col min="1" max="1" width="23.42578125" style="289" customWidth="1"/>
    <col min="2" max="2" width="7.85546875" style="289" customWidth="1"/>
    <col min="3" max="4" width="8.140625" style="289" customWidth="1"/>
    <col min="5" max="5" width="7.5703125" style="289" customWidth="1"/>
    <col min="6" max="7" width="7.42578125" style="289" customWidth="1"/>
    <col min="8" max="8" width="8.42578125" style="289" customWidth="1"/>
    <col min="9" max="9" width="8.140625" style="289" customWidth="1"/>
    <col min="10" max="10" width="6" style="289" customWidth="1"/>
    <col min="11" max="11" width="8.140625" style="289" customWidth="1"/>
    <col min="12" max="12" width="8.85546875" style="289" customWidth="1"/>
    <col min="13" max="13" width="8.28515625" style="289" customWidth="1"/>
    <col min="14" max="14" width="9.140625" style="289"/>
    <col min="15" max="16" width="7.5703125" style="289" customWidth="1"/>
    <col min="17" max="17" width="5.140625" style="289" customWidth="1"/>
    <col min="18" max="18" width="9.42578125" style="289" customWidth="1"/>
    <col min="19" max="19" width="8.5703125" style="289" customWidth="1"/>
    <col min="20" max="16384" width="9.140625" style="289"/>
  </cols>
  <sheetData>
    <row r="1" spans="1:27" ht="12.7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666" t="s">
        <v>401</v>
      </c>
      <c r="O1" s="666"/>
      <c r="P1" s="666"/>
      <c r="Q1" s="666"/>
      <c r="R1" s="666"/>
      <c r="S1" s="666"/>
    </row>
    <row r="2" spans="1:27" ht="18" customHeight="1">
      <c r="A2" s="288"/>
      <c r="B2" s="667" t="s">
        <v>322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6"/>
      <c r="O2" s="666"/>
      <c r="P2" s="666"/>
      <c r="Q2" s="666"/>
      <c r="R2" s="666"/>
      <c r="S2" s="666"/>
    </row>
    <row r="3" spans="1:27" ht="9.75" customHeight="1">
      <c r="A3" s="288"/>
      <c r="B3" s="288"/>
      <c r="C3" s="288"/>
      <c r="D3" s="288"/>
      <c r="E3" s="288"/>
      <c r="F3" s="288"/>
      <c r="G3" s="288"/>
      <c r="H3" s="288" t="s">
        <v>402</v>
      </c>
      <c r="I3" s="290"/>
      <c r="J3" s="290"/>
      <c r="K3" s="290"/>
      <c r="L3" s="290"/>
      <c r="M3" s="290"/>
      <c r="N3" s="291"/>
      <c r="O3" s="291"/>
      <c r="P3" s="291"/>
      <c r="Q3" s="291"/>
      <c r="R3" s="291"/>
      <c r="S3" s="291"/>
    </row>
    <row r="4" spans="1:27" ht="0.75" customHeight="1">
      <c r="A4" s="288"/>
      <c r="B4" s="288"/>
      <c r="C4" s="288"/>
      <c r="D4" s="288"/>
      <c r="E4" s="288"/>
      <c r="F4" s="288"/>
      <c r="G4" s="288"/>
      <c r="H4" s="288"/>
      <c r="I4" s="290"/>
      <c r="J4" s="290"/>
      <c r="K4" s="290"/>
      <c r="L4" s="290"/>
      <c r="M4" s="290"/>
      <c r="N4" s="291"/>
      <c r="O4" s="291"/>
      <c r="P4" s="291"/>
      <c r="Q4" s="291"/>
      <c r="R4" s="291"/>
      <c r="S4" s="291"/>
      <c r="U4" s="292"/>
      <c r="V4" s="292"/>
      <c r="W4" s="292"/>
    </row>
    <row r="5" spans="1:27" ht="26.25" customHeight="1">
      <c r="A5" s="668" t="s">
        <v>471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292"/>
      <c r="U5" s="292"/>
      <c r="V5" s="292"/>
    </row>
    <row r="6" spans="1:27" ht="3" customHeight="1">
      <c r="A6" s="293"/>
      <c r="B6" s="293"/>
      <c r="C6" s="293"/>
      <c r="D6" s="293"/>
      <c r="E6" s="293"/>
      <c r="F6" s="293"/>
      <c r="G6" s="293"/>
      <c r="H6" s="293"/>
      <c r="I6" s="293"/>
      <c r="J6" s="669"/>
      <c r="K6" s="669"/>
      <c r="L6" s="669"/>
      <c r="M6" s="669"/>
      <c r="N6" s="293"/>
      <c r="O6" s="293"/>
      <c r="P6" s="293"/>
      <c r="Q6" s="293"/>
      <c r="R6" s="293"/>
      <c r="S6" s="293"/>
    </row>
    <row r="7" spans="1:27" ht="12" customHeight="1">
      <c r="A7" s="294"/>
      <c r="B7" s="294"/>
      <c r="C7" s="294"/>
      <c r="D7" s="669" t="s">
        <v>472</v>
      </c>
      <c r="E7" s="669"/>
      <c r="F7" s="669"/>
      <c r="G7" s="669"/>
      <c r="H7" s="669"/>
      <c r="I7" s="669"/>
      <c r="J7" s="669"/>
      <c r="K7" s="669"/>
      <c r="L7" s="669"/>
      <c r="M7" s="295"/>
      <c r="N7" s="294"/>
      <c r="O7" s="294"/>
      <c r="P7" s="294"/>
      <c r="Q7" s="294"/>
      <c r="R7" s="294"/>
      <c r="S7" s="294"/>
    </row>
    <row r="8" spans="1:27" ht="8.25" customHeight="1">
      <c r="A8" s="294"/>
      <c r="B8" s="294"/>
      <c r="C8" s="294"/>
      <c r="D8" s="294"/>
      <c r="E8" s="670" t="s">
        <v>403</v>
      </c>
      <c r="F8" s="670"/>
      <c r="G8" s="670"/>
      <c r="H8" s="670"/>
      <c r="I8" s="670"/>
      <c r="J8" s="670"/>
      <c r="K8" s="670"/>
      <c r="L8" s="670"/>
      <c r="M8" s="295"/>
      <c r="N8" s="294"/>
      <c r="O8" s="294"/>
      <c r="P8" s="294"/>
      <c r="Q8" s="294"/>
      <c r="R8" s="294"/>
      <c r="S8" s="294"/>
    </row>
    <row r="9" spans="1:27" ht="0.75" customHeight="1">
      <c r="A9" s="296"/>
      <c r="B9" s="297"/>
      <c r="C9" s="297"/>
      <c r="D9" s="297"/>
      <c r="E9" s="297"/>
      <c r="F9" s="297"/>
      <c r="G9" s="297"/>
      <c r="H9" s="298"/>
      <c r="I9" s="298"/>
      <c r="J9" s="671"/>
      <c r="K9" s="671"/>
      <c r="L9" s="288"/>
      <c r="M9" s="288"/>
      <c r="N9" s="294"/>
      <c r="O9" s="294"/>
      <c r="P9" s="294"/>
      <c r="Q9" s="294"/>
      <c r="R9" s="294"/>
      <c r="S9" s="294"/>
    </row>
    <row r="10" spans="1:27" ht="12.75" customHeight="1">
      <c r="A10" s="298"/>
      <c r="B10" s="672" t="s">
        <v>404</v>
      </c>
      <c r="C10" s="673"/>
      <c r="D10" s="299" t="s">
        <v>405</v>
      </c>
      <c r="E10" s="300"/>
      <c r="F10" s="301"/>
      <c r="G10" s="301"/>
      <c r="H10" s="298"/>
      <c r="I10" s="298"/>
      <c r="J10" s="674"/>
      <c r="K10" s="674"/>
      <c r="L10" s="288"/>
      <c r="M10" s="288"/>
      <c r="N10" s="288"/>
      <c r="O10" s="288"/>
      <c r="P10" s="288"/>
      <c r="Q10" s="302"/>
      <c r="R10" s="302"/>
      <c r="S10" s="302"/>
    </row>
    <row r="11" spans="1:27" ht="21.75" customHeight="1">
      <c r="A11" s="303" t="s">
        <v>406</v>
      </c>
      <c r="B11" s="304" t="s">
        <v>407</v>
      </c>
      <c r="C11" s="304" t="s">
        <v>408</v>
      </c>
      <c r="D11" s="305" t="s">
        <v>409</v>
      </c>
      <c r="E11" s="306" t="s">
        <v>410</v>
      </c>
      <c r="F11" s="307"/>
      <c r="G11" s="301"/>
      <c r="H11" s="298"/>
      <c r="I11" s="298"/>
      <c r="J11" s="308"/>
      <c r="K11" s="308"/>
      <c r="L11" s="288"/>
      <c r="M11" s="288"/>
      <c r="N11" s="288"/>
      <c r="O11" s="288"/>
      <c r="P11" s="288"/>
      <c r="Q11" s="302"/>
      <c r="R11" s="302"/>
      <c r="S11" s="302"/>
    </row>
    <row r="12" spans="1:27" ht="14.25" customHeight="1">
      <c r="A12" s="309" t="s">
        <v>411</v>
      </c>
      <c r="B12" s="310">
        <v>1</v>
      </c>
      <c r="C12" s="310">
        <v>1</v>
      </c>
      <c r="D12" s="311" t="s">
        <v>412</v>
      </c>
      <c r="E12" s="312" t="s">
        <v>412</v>
      </c>
      <c r="F12" s="297"/>
      <c r="G12" s="297"/>
      <c r="H12" s="298"/>
      <c r="I12" s="313" t="s">
        <v>413</v>
      </c>
      <c r="J12" s="675" t="s">
        <v>15</v>
      </c>
      <c r="K12" s="675"/>
      <c r="L12" s="675"/>
      <c r="M12" s="675"/>
      <c r="N12" s="675"/>
      <c r="O12" s="675"/>
      <c r="P12" s="671"/>
      <c r="Q12" s="671"/>
      <c r="R12" s="664">
        <v>1</v>
      </c>
      <c r="S12" s="665"/>
    </row>
    <row r="13" spans="1:27" ht="14.25" customHeight="1">
      <c r="A13" s="309" t="s">
        <v>414</v>
      </c>
      <c r="B13" s="314">
        <v>14</v>
      </c>
      <c r="C13" s="314">
        <v>14</v>
      </c>
      <c r="D13" s="315">
        <v>14</v>
      </c>
      <c r="E13" s="316">
        <v>14</v>
      </c>
      <c r="F13" s="317"/>
      <c r="G13" s="317"/>
      <c r="H13" s="298"/>
      <c r="I13" s="676"/>
      <c r="J13" s="676"/>
      <c r="K13" s="676"/>
      <c r="L13" s="676"/>
      <c r="M13" s="676"/>
      <c r="N13" s="676"/>
      <c r="O13" s="676"/>
      <c r="P13" s="288"/>
      <c r="Q13" s="302"/>
      <c r="R13" s="302"/>
      <c r="S13" s="302"/>
    </row>
    <row r="14" spans="1:27" ht="14.25" customHeight="1">
      <c r="A14" s="309" t="s">
        <v>415</v>
      </c>
      <c r="B14" s="314">
        <v>201</v>
      </c>
      <c r="C14" s="314">
        <v>201</v>
      </c>
      <c r="D14" s="314">
        <v>203</v>
      </c>
      <c r="E14" s="316">
        <v>202</v>
      </c>
      <c r="F14" s="317"/>
      <c r="G14" s="317"/>
      <c r="H14" s="298"/>
      <c r="I14" s="318" t="s">
        <v>416</v>
      </c>
      <c r="J14" s="318"/>
      <c r="K14" s="319"/>
      <c r="L14" s="319"/>
      <c r="M14" s="320"/>
      <c r="N14" s="298"/>
      <c r="O14" s="298"/>
      <c r="P14" s="312">
        <v>9</v>
      </c>
      <c r="Q14" s="312">
        <v>2</v>
      </c>
      <c r="R14" s="321">
        <v>1</v>
      </c>
      <c r="S14" s="321">
        <v>1</v>
      </c>
    </row>
    <row r="15" spans="1:27" ht="4.5" customHeight="1" thickBot="1">
      <c r="A15" s="322"/>
      <c r="B15" s="323"/>
      <c r="C15" s="323"/>
      <c r="D15" s="324"/>
      <c r="E15" s="318"/>
      <c r="F15" s="318"/>
      <c r="G15" s="318"/>
      <c r="H15" s="320"/>
      <c r="I15" s="298"/>
      <c r="J15" s="298"/>
      <c r="K15" s="298"/>
      <c r="L15" s="288"/>
      <c r="M15" s="325"/>
      <c r="N15" s="288"/>
      <c r="O15" s="288"/>
      <c r="P15" s="288"/>
      <c r="Q15" s="325"/>
      <c r="R15" s="325"/>
      <c r="S15" s="325"/>
    </row>
    <row r="16" spans="1:27" ht="13.5" customHeight="1">
      <c r="A16" s="677" t="s">
        <v>417</v>
      </c>
      <c r="B16" s="679" t="s">
        <v>418</v>
      </c>
      <c r="C16" s="680"/>
      <c r="D16" s="680"/>
      <c r="E16" s="680"/>
      <c r="F16" s="680"/>
      <c r="G16" s="681"/>
      <c r="H16" s="682" t="s">
        <v>419</v>
      </c>
      <c r="I16" s="683"/>
      <c r="J16" s="683"/>
      <c r="K16" s="683"/>
      <c r="L16" s="684"/>
      <c r="M16" s="682" t="s">
        <v>420</v>
      </c>
      <c r="N16" s="683"/>
      <c r="O16" s="683"/>
      <c r="P16" s="683"/>
      <c r="Q16" s="683"/>
      <c r="R16" s="683"/>
      <c r="S16" s="684"/>
      <c r="U16" s="326"/>
      <c r="V16" s="327"/>
      <c r="W16" s="327"/>
      <c r="X16" s="327"/>
      <c r="Y16" s="327"/>
      <c r="Z16" s="327"/>
      <c r="AA16" s="327"/>
    </row>
    <row r="17" spans="1:27" ht="13.5" customHeight="1">
      <c r="A17" s="678"/>
      <c r="B17" s="685" t="s">
        <v>421</v>
      </c>
      <c r="C17" s="686"/>
      <c r="D17" s="686"/>
      <c r="E17" s="687" t="s">
        <v>404</v>
      </c>
      <c r="F17" s="688"/>
      <c r="G17" s="689"/>
      <c r="H17" s="690" t="s">
        <v>422</v>
      </c>
      <c r="I17" s="691" t="s">
        <v>423</v>
      </c>
      <c r="J17" s="691" t="s">
        <v>424</v>
      </c>
      <c r="K17" s="697" t="s">
        <v>425</v>
      </c>
      <c r="L17" s="698" t="s">
        <v>272</v>
      </c>
      <c r="M17" s="690" t="s">
        <v>422</v>
      </c>
      <c r="N17" s="691" t="s">
        <v>423</v>
      </c>
      <c r="O17" s="691" t="s">
        <v>424</v>
      </c>
      <c r="P17" s="697" t="s">
        <v>426</v>
      </c>
      <c r="Q17" s="691" t="s">
        <v>427</v>
      </c>
      <c r="R17" s="691" t="s">
        <v>428</v>
      </c>
      <c r="S17" s="692" t="s">
        <v>272</v>
      </c>
      <c r="U17" s="326"/>
      <c r="V17" s="327"/>
      <c r="W17" s="327"/>
      <c r="X17" s="327"/>
      <c r="Y17" s="327"/>
      <c r="Z17" s="327"/>
      <c r="AA17" s="327"/>
    </row>
    <row r="18" spans="1:27" ht="70.5" customHeight="1">
      <c r="A18" s="678"/>
      <c r="B18" s="328" t="s">
        <v>407</v>
      </c>
      <c r="C18" s="329" t="s">
        <v>429</v>
      </c>
      <c r="D18" s="329" t="s">
        <v>430</v>
      </c>
      <c r="E18" s="330" t="s">
        <v>407</v>
      </c>
      <c r="F18" s="329" t="s">
        <v>429</v>
      </c>
      <c r="G18" s="331" t="s">
        <v>431</v>
      </c>
      <c r="H18" s="690"/>
      <c r="I18" s="691"/>
      <c r="J18" s="691"/>
      <c r="K18" s="697"/>
      <c r="L18" s="698"/>
      <c r="M18" s="690"/>
      <c r="N18" s="691"/>
      <c r="O18" s="691"/>
      <c r="P18" s="697"/>
      <c r="Q18" s="691"/>
      <c r="R18" s="691"/>
      <c r="S18" s="693"/>
    </row>
    <row r="19" spans="1:27" ht="10.5" customHeight="1">
      <c r="A19" s="332">
        <v>1</v>
      </c>
      <c r="B19" s="333">
        <v>2</v>
      </c>
      <c r="C19" s="334">
        <v>3</v>
      </c>
      <c r="D19" s="334">
        <v>4</v>
      </c>
      <c r="E19" s="335">
        <v>5</v>
      </c>
      <c r="F19" s="334">
        <v>6</v>
      </c>
      <c r="G19" s="336">
        <v>7</v>
      </c>
      <c r="H19" s="337">
        <v>8</v>
      </c>
      <c r="I19" s="335">
        <v>9</v>
      </c>
      <c r="J19" s="335">
        <v>10</v>
      </c>
      <c r="K19" s="335">
        <v>11</v>
      </c>
      <c r="L19" s="338">
        <v>12</v>
      </c>
      <c r="M19" s="337">
        <v>13</v>
      </c>
      <c r="N19" s="335">
        <v>14</v>
      </c>
      <c r="O19" s="335">
        <v>15</v>
      </c>
      <c r="P19" s="335">
        <v>16</v>
      </c>
      <c r="Q19" s="335">
        <v>17</v>
      </c>
      <c r="R19" s="335">
        <v>18</v>
      </c>
      <c r="S19" s="338">
        <v>19</v>
      </c>
    </row>
    <row r="20" spans="1:27" ht="21" customHeight="1">
      <c r="A20" s="339" t="s">
        <v>432</v>
      </c>
      <c r="B20" s="340">
        <v>1.75</v>
      </c>
      <c r="C20" s="341">
        <v>1.75</v>
      </c>
      <c r="D20" s="341">
        <v>1.75</v>
      </c>
      <c r="E20" s="342">
        <v>1.75</v>
      </c>
      <c r="F20" s="341">
        <v>1.75</v>
      </c>
      <c r="G20" s="343">
        <v>1.75</v>
      </c>
      <c r="H20" s="344">
        <v>39343</v>
      </c>
      <c r="I20" s="341">
        <v>5969</v>
      </c>
      <c r="J20" s="341"/>
      <c r="K20" s="341"/>
      <c r="L20" s="345">
        <f t="shared" ref="L20:L39" si="0">SUM(H20:K20)</f>
        <v>45312</v>
      </c>
      <c r="M20" s="344">
        <v>39173</v>
      </c>
      <c r="N20" s="346">
        <v>5969</v>
      </c>
      <c r="O20" s="341"/>
      <c r="P20" s="341"/>
      <c r="Q20" s="341">
        <v>170</v>
      </c>
      <c r="R20" s="341"/>
      <c r="S20" s="345">
        <f t="shared" ref="S20:S39" si="1">SUM(M20:R20)</f>
        <v>45312</v>
      </c>
    </row>
    <row r="21" spans="1:27" ht="14.25" customHeight="1">
      <c r="A21" s="347" t="s">
        <v>433</v>
      </c>
      <c r="B21" s="344">
        <v>1.75</v>
      </c>
      <c r="C21" s="341">
        <v>1.75</v>
      </c>
      <c r="D21" s="341">
        <v>1.75</v>
      </c>
      <c r="E21" s="342">
        <v>1.75</v>
      </c>
      <c r="F21" s="341">
        <v>1.75</v>
      </c>
      <c r="G21" s="343">
        <v>1.75</v>
      </c>
      <c r="H21" s="344">
        <v>39343</v>
      </c>
      <c r="I21" s="341">
        <v>5969</v>
      </c>
      <c r="J21" s="341"/>
      <c r="K21" s="341"/>
      <c r="L21" s="345">
        <f t="shared" si="0"/>
        <v>45312</v>
      </c>
      <c r="M21" s="344">
        <v>39173</v>
      </c>
      <c r="N21" s="346">
        <v>5969</v>
      </c>
      <c r="O21" s="341"/>
      <c r="P21" s="341"/>
      <c r="Q21" s="341">
        <v>170</v>
      </c>
      <c r="R21" s="341"/>
      <c r="S21" s="345">
        <f t="shared" si="1"/>
        <v>45312</v>
      </c>
    </row>
    <row r="22" spans="1:27" ht="14.25" customHeight="1">
      <c r="A22" s="348" t="s">
        <v>434</v>
      </c>
      <c r="B22" s="344">
        <v>15.87</v>
      </c>
      <c r="C22" s="341">
        <v>15.87</v>
      </c>
      <c r="D22" s="341">
        <v>15.87</v>
      </c>
      <c r="E22" s="342">
        <v>15.87</v>
      </c>
      <c r="F22" s="341">
        <v>15.87</v>
      </c>
      <c r="G22" s="343">
        <v>15.87</v>
      </c>
      <c r="H22" s="344">
        <v>266963</v>
      </c>
      <c r="I22" s="341"/>
      <c r="J22" s="341"/>
      <c r="K22" s="341"/>
      <c r="L22" s="345">
        <f t="shared" si="0"/>
        <v>266963</v>
      </c>
      <c r="M22" s="349">
        <v>264333</v>
      </c>
      <c r="N22" s="341"/>
      <c r="O22" s="341"/>
      <c r="P22" s="341"/>
      <c r="Q22" s="342">
        <v>2630</v>
      </c>
      <c r="R22" s="342"/>
      <c r="S22" s="345">
        <f t="shared" si="1"/>
        <v>266963</v>
      </c>
    </row>
    <row r="23" spans="1:27" ht="14.25" customHeight="1">
      <c r="A23" s="347" t="s">
        <v>433</v>
      </c>
      <c r="B23" s="344">
        <v>15.87</v>
      </c>
      <c r="C23" s="341">
        <v>15.87</v>
      </c>
      <c r="D23" s="341">
        <v>15.87</v>
      </c>
      <c r="E23" s="342">
        <v>15.87</v>
      </c>
      <c r="F23" s="341">
        <v>15.87</v>
      </c>
      <c r="G23" s="343">
        <v>15.87</v>
      </c>
      <c r="H23" s="344">
        <v>266963</v>
      </c>
      <c r="I23" s="341"/>
      <c r="J23" s="341"/>
      <c r="K23" s="341"/>
      <c r="L23" s="345">
        <f t="shared" si="0"/>
        <v>266963</v>
      </c>
      <c r="M23" s="349">
        <v>264333</v>
      </c>
      <c r="N23" s="341"/>
      <c r="O23" s="341"/>
      <c r="P23" s="341"/>
      <c r="Q23" s="342">
        <v>2630</v>
      </c>
      <c r="R23" s="342"/>
      <c r="S23" s="345">
        <f t="shared" si="1"/>
        <v>266963</v>
      </c>
    </row>
    <row r="24" spans="1:27" ht="14.25" customHeight="1">
      <c r="A24" s="350" t="s">
        <v>435</v>
      </c>
      <c r="B24" s="351">
        <v>7.45</v>
      </c>
      <c r="C24" s="352">
        <v>7.45</v>
      </c>
      <c r="D24" s="353">
        <v>7.45</v>
      </c>
      <c r="E24" s="354">
        <v>7.45</v>
      </c>
      <c r="F24" s="352">
        <v>7.45</v>
      </c>
      <c r="G24" s="355">
        <v>7.45</v>
      </c>
      <c r="H24" s="344">
        <v>80945</v>
      </c>
      <c r="I24" s="352"/>
      <c r="J24" s="352">
        <v>760</v>
      </c>
      <c r="K24" s="353"/>
      <c r="L24" s="345">
        <f t="shared" si="0"/>
        <v>81705</v>
      </c>
      <c r="M24" s="344">
        <v>78255.59</v>
      </c>
      <c r="N24" s="352"/>
      <c r="O24" s="352">
        <v>757.44</v>
      </c>
      <c r="P24" s="352"/>
      <c r="Q24" s="354">
        <v>1700</v>
      </c>
      <c r="R24" s="354"/>
      <c r="S24" s="345">
        <f t="shared" si="1"/>
        <v>80713.03</v>
      </c>
    </row>
    <row r="25" spans="1:27" ht="14.25" customHeight="1">
      <c r="A25" s="356" t="s">
        <v>436</v>
      </c>
      <c r="B25" s="351">
        <v>5.8</v>
      </c>
      <c r="C25" s="352">
        <v>5.8</v>
      </c>
      <c r="D25" s="353">
        <v>5.8</v>
      </c>
      <c r="E25" s="354">
        <v>5.8</v>
      </c>
      <c r="F25" s="352">
        <v>5.8</v>
      </c>
      <c r="G25" s="355">
        <v>5.8</v>
      </c>
      <c r="H25" s="344">
        <v>68487</v>
      </c>
      <c r="I25" s="352"/>
      <c r="J25" s="352">
        <v>689</v>
      </c>
      <c r="K25" s="353"/>
      <c r="L25" s="345">
        <f t="shared" si="0"/>
        <v>69176</v>
      </c>
      <c r="M25" s="349">
        <v>68487</v>
      </c>
      <c r="N25" s="352"/>
      <c r="O25" s="357">
        <v>689</v>
      </c>
      <c r="P25" s="352"/>
      <c r="Q25" s="354"/>
      <c r="R25" s="354"/>
      <c r="S25" s="345">
        <f t="shared" si="1"/>
        <v>69176</v>
      </c>
    </row>
    <row r="26" spans="1:27" ht="14.25" customHeight="1">
      <c r="A26" s="358" t="s">
        <v>437</v>
      </c>
      <c r="B26" s="351">
        <v>3.25</v>
      </c>
      <c r="C26" s="352">
        <v>3.25</v>
      </c>
      <c r="D26" s="353">
        <v>3.25</v>
      </c>
      <c r="E26" s="354">
        <v>3.25</v>
      </c>
      <c r="F26" s="352">
        <v>3.25</v>
      </c>
      <c r="G26" s="355">
        <v>3.25</v>
      </c>
      <c r="H26" s="344">
        <v>44436</v>
      </c>
      <c r="I26" s="352"/>
      <c r="J26" s="352">
        <v>1331</v>
      </c>
      <c r="K26" s="353"/>
      <c r="L26" s="345">
        <f t="shared" si="0"/>
        <v>45767</v>
      </c>
      <c r="M26" s="344">
        <v>44435.839999999997</v>
      </c>
      <c r="N26" s="352"/>
      <c r="O26" s="352">
        <v>1330.68</v>
      </c>
      <c r="P26" s="352"/>
      <c r="Q26" s="354"/>
      <c r="R26" s="354"/>
      <c r="S26" s="345">
        <f t="shared" si="1"/>
        <v>45766.52</v>
      </c>
    </row>
    <row r="27" spans="1:27" ht="14.25" customHeight="1">
      <c r="A27" s="356" t="s">
        <v>436</v>
      </c>
      <c r="B27" s="351">
        <v>2.25</v>
      </c>
      <c r="C27" s="352">
        <v>2.25</v>
      </c>
      <c r="D27" s="353">
        <v>2.25</v>
      </c>
      <c r="E27" s="354">
        <v>2.25</v>
      </c>
      <c r="F27" s="352">
        <v>2.25</v>
      </c>
      <c r="G27" s="355">
        <v>2.25</v>
      </c>
      <c r="H27" s="344">
        <v>28639</v>
      </c>
      <c r="I27" s="352"/>
      <c r="J27" s="352">
        <v>1021</v>
      </c>
      <c r="K27" s="353"/>
      <c r="L27" s="345">
        <f t="shared" si="0"/>
        <v>29660</v>
      </c>
      <c r="M27" s="349">
        <v>28639</v>
      </c>
      <c r="N27" s="352"/>
      <c r="O27" s="357">
        <v>1021</v>
      </c>
      <c r="P27" s="352"/>
      <c r="Q27" s="354"/>
      <c r="R27" s="354"/>
      <c r="S27" s="345">
        <f t="shared" si="1"/>
        <v>29660</v>
      </c>
    </row>
    <row r="28" spans="1:27" ht="14.25" customHeight="1">
      <c r="A28" s="350" t="s">
        <v>438</v>
      </c>
      <c r="B28" s="351">
        <v>1.75</v>
      </c>
      <c r="C28" s="352">
        <v>3.25</v>
      </c>
      <c r="D28" s="353">
        <v>2.25</v>
      </c>
      <c r="E28" s="354">
        <v>1.75</v>
      </c>
      <c r="F28" s="352">
        <v>3.25</v>
      </c>
      <c r="G28" s="355">
        <v>2.25</v>
      </c>
      <c r="H28" s="344">
        <v>20282</v>
      </c>
      <c r="I28" s="352"/>
      <c r="J28" s="352"/>
      <c r="K28" s="353"/>
      <c r="L28" s="345">
        <f t="shared" si="0"/>
        <v>20282</v>
      </c>
      <c r="M28" s="349">
        <v>19772</v>
      </c>
      <c r="N28" s="352"/>
      <c r="O28" s="352"/>
      <c r="P28" s="352"/>
      <c r="Q28" s="354">
        <v>510</v>
      </c>
      <c r="R28" s="354"/>
      <c r="S28" s="345">
        <f t="shared" si="1"/>
        <v>20282</v>
      </c>
    </row>
    <row r="29" spans="1:27" ht="14.25" customHeight="1">
      <c r="A29" s="356" t="s">
        <v>436</v>
      </c>
      <c r="B29" s="351">
        <v>1</v>
      </c>
      <c r="C29" s="352">
        <v>2.5</v>
      </c>
      <c r="D29" s="353">
        <v>1.5</v>
      </c>
      <c r="E29" s="354">
        <v>1</v>
      </c>
      <c r="F29" s="352">
        <v>2.5</v>
      </c>
      <c r="G29" s="355">
        <v>1.5</v>
      </c>
      <c r="H29" s="344">
        <v>13199</v>
      </c>
      <c r="I29" s="352"/>
      <c r="J29" s="352"/>
      <c r="K29" s="353"/>
      <c r="L29" s="345">
        <f t="shared" si="0"/>
        <v>13199</v>
      </c>
      <c r="M29" s="349">
        <v>13199</v>
      </c>
      <c r="N29" s="352"/>
      <c r="O29" s="352"/>
      <c r="P29" s="352"/>
      <c r="Q29" s="354"/>
      <c r="R29" s="354"/>
      <c r="S29" s="345">
        <f t="shared" si="1"/>
        <v>13199</v>
      </c>
    </row>
    <row r="30" spans="1:27" ht="14.25" customHeight="1">
      <c r="A30" s="359" t="s">
        <v>439</v>
      </c>
      <c r="B30" s="351">
        <v>1</v>
      </c>
      <c r="C30" s="352">
        <v>1</v>
      </c>
      <c r="D30" s="353">
        <v>1</v>
      </c>
      <c r="E30" s="354">
        <v>1</v>
      </c>
      <c r="F30" s="352">
        <v>1</v>
      </c>
      <c r="G30" s="355">
        <v>1</v>
      </c>
      <c r="H30" s="344">
        <v>10320</v>
      </c>
      <c r="I30" s="352"/>
      <c r="J30" s="352"/>
      <c r="K30" s="353"/>
      <c r="L30" s="345">
        <f t="shared" si="0"/>
        <v>10320</v>
      </c>
      <c r="M30" s="349">
        <v>10320</v>
      </c>
      <c r="N30" s="352"/>
      <c r="O30" s="352"/>
      <c r="P30" s="352"/>
      <c r="Q30" s="354"/>
      <c r="R30" s="354"/>
      <c r="S30" s="345">
        <f t="shared" si="1"/>
        <v>10320</v>
      </c>
    </row>
    <row r="31" spans="1:27" ht="14.25" customHeight="1">
      <c r="A31" s="356" t="s">
        <v>436</v>
      </c>
      <c r="B31" s="351">
        <v>1</v>
      </c>
      <c r="C31" s="352">
        <v>1</v>
      </c>
      <c r="D31" s="353">
        <v>1</v>
      </c>
      <c r="E31" s="354">
        <v>1</v>
      </c>
      <c r="F31" s="352">
        <v>1</v>
      </c>
      <c r="G31" s="355">
        <v>1</v>
      </c>
      <c r="H31" s="344">
        <v>10320</v>
      </c>
      <c r="I31" s="352"/>
      <c r="J31" s="352"/>
      <c r="K31" s="353"/>
      <c r="L31" s="345">
        <f t="shared" si="0"/>
        <v>10320</v>
      </c>
      <c r="M31" s="349">
        <v>10320</v>
      </c>
      <c r="N31" s="352"/>
      <c r="O31" s="352"/>
      <c r="P31" s="352"/>
      <c r="Q31" s="354"/>
      <c r="R31" s="354"/>
      <c r="S31" s="345">
        <f t="shared" si="1"/>
        <v>10320</v>
      </c>
    </row>
    <row r="32" spans="1:27" ht="14.25" customHeight="1">
      <c r="A32" s="350" t="s">
        <v>440</v>
      </c>
      <c r="B32" s="351">
        <v>22.06</v>
      </c>
      <c r="C32" s="352">
        <v>22.41</v>
      </c>
      <c r="D32" s="353">
        <v>22.18</v>
      </c>
      <c r="E32" s="354">
        <v>22.06</v>
      </c>
      <c r="F32" s="352">
        <v>22.41</v>
      </c>
      <c r="G32" s="355">
        <v>22.18</v>
      </c>
      <c r="H32" s="344">
        <v>207990</v>
      </c>
      <c r="I32" s="352">
        <v>7100</v>
      </c>
      <c r="J32" s="352">
        <v>2200</v>
      </c>
      <c r="K32" s="353"/>
      <c r="L32" s="345">
        <f t="shared" si="0"/>
        <v>217290</v>
      </c>
      <c r="M32" s="349">
        <v>204224.55</v>
      </c>
      <c r="N32" s="357">
        <v>7066.8</v>
      </c>
      <c r="O32" s="352">
        <v>2043</v>
      </c>
      <c r="P32" s="352"/>
      <c r="Q32" s="354">
        <v>2890</v>
      </c>
      <c r="R32" s="354"/>
      <c r="S32" s="345">
        <f t="shared" si="1"/>
        <v>216224.34999999998</v>
      </c>
    </row>
    <row r="33" spans="1:19" ht="14.25" customHeight="1" thickBot="1">
      <c r="A33" s="360" t="s">
        <v>441</v>
      </c>
      <c r="B33" s="361">
        <v>9.5</v>
      </c>
      <c r="C33" s="362">
        <v>9.5</v>
      </c>
      <c r="D33" s="363">
        <v>9.5</v>
      </c>
      <c r="E33" s="364">
        <v>9.5</v>
      </c>
      <c r="F33" s="362">
        <v>9.5</v>
      </c>
      <c r="G33" s="365">
        <v>9.5</v>
      </c>
      <c r="H33" s="361">
        <v>70728</v>
      </c>
      <c r="I33" s="362"/>
      <c r="J33" s="362">
        <v>1093</v>
      </c>
      <c r="K33" s="363"/>
      <c r="L33" s="366">
        <f t="shared" si="0"/>
        <v>71821</v>
      </c>
      <c r="M33" s="367">
        <v>69198</v>
      </c>
      <c r="N33" s="362"/>
      <c r="O33" s="362">
        <v>1092.5999999999999</v>
      </c>
      <c r="P33" s="362"/>
      <c r="Q33" s="364">
        <v>1530</v>
      </c>
      <c r="R33" s="364"/>
      <c r="S33" s="366">
        <f t="shared" si="1"/>
        <v>71820.600000000006</v>
      </c>
    </row>
    <row r="34" spans="1:19" ht="18.75" customHeight="1">
      <c r="A34" s="368" t="s">
        <v>272</v>
      </c>
      <c r="B34" s="369">
        <f>SUM(B20,B24,B26,B28,B30,B32,B22)</f>
        <v>53.129999999999995</v>
      </c>
      <c r="C34" s="370">
        <f t="shared" ref="C34:R34" si="2">SUM(C20,C24,C26,C28,C30,C32,C22)</f>
        <v>54.98</v>
      </c>
      <c r="D34" s="370">
        <f t="shared" si="2"/>
        <v>53.749999999999993</v>
      </c>
      <c r="E34" s="370">
        <f t="shared" si="2"/>
        <v>53.129999999999995</v>
      </c>
      <c r="F34" s="370">
        <f t="shared" si="2"/>
        <v>54.98</v>
      </c>
      <c r="G34" s="371">
        <f t="shared" si="2"/>
        <v>53.749999999999993</v>
      </c>
      <c r="H34" s="369">
        <f t="shared" si="2"/>
        <v>670279</v>
      </c>
      <c r="I34" s="370">
        <f t="shared" si="2"/>
        <v>13069</v>
      </c>
      <c r="J34" s="370">
        <f t="shared" si="2"/>
        <v>4291</v>
      </c>
      <c r="K34" s="370">
        <f t="shared" si="2"/>
        <v>0</v>
      </c>
      <c r="L34" s="372">
        <f t="shared" si="0"/>
        <v>687639</v>
      </c>
      <c r="M34" s="369">
        <f t="shared" si="2"/>
        <v>660513.98</v>
      </c>
      <c r="N34" s="370">
        <f t="shared" si="2"/>
        <v>13035.8</v>
      </c>
      <c r="O34" s="370">
        <f t="shared" si="2"/>
        <v>4131.12</v>
      </c>
      <c r="P34" s="370">
        <f t="shared" si="2"/>
        <v>0</v>
      </c>
      <c r="Q34" s="370">
        <f t="shared" si="2"/>
        <v>7900</v>
      </c>
      <c r="R34" s="370">
        <f t="shared" si="2"/>
        <v>0</v>
      </c>
      <c r="S34" s="372">
        <f t="shared" si="1"/>
        <v>685580.9</v>
      </c>
    </row>
    <row r="35" spans="1:19" ht="19.5" customHeight="1" thickBot="1">
      <c r="A35" s="373" t="s">
        <v>442</v>
      </c>
      <c r="B35" s="374">
        <f>SUM(B21,B25,B27,B29,B31,B23)</f>
        <v>27.67</v>
      </c>
      <c r="C35" s="375">
        <f t="shared" ref="C35:R35" si="3">SUM(C21,C25,C27,C29,C31,C23)</f>
        <v>29.17</v>
      </c>
      <c r="D35" s="375">
        <f t="shared" si="3"/>
        <v>28.17</v>
      </c>
      <c r="E35" s="375">
        <f t="shared" si="3"/>
        <v>27.67</v>
      </c>
      <c r="F35" s="375">
        <f t="shared" si="3"/>
        <v>29.17</v>
      </c>
      <c r="G35" s="376">
        <f t="shared" si="3"/>
        <v>28.17</v>
      </c>
      <c r="H35" s="374">
        <f t="shared" si="3"/>
        <v>426951</v>
      </c>
      <c r="I35" s="375">
        <f t="shared" si="3"/>
        <v>5969</v>
      </c>
      <c r="J35" s="375">
        <f t="shared" si="3"/>
        <v>1710</v>
      </c>
      <c r="K35" s="375">
        <f t="shared" si="3"/>
        <v>0</v>
      </c>
      <c r="L35" s="377">
        <f t="shared" si="0"/>
        <v>434630</v>
      </c>
      <c r="M35" s="374">
        <f t="shared" si="3"/>
        <v>424151</v>
      </c>
      <c r="N35" s="375">
        <f t="shared" si="3"/>
        <v>5969</v>
      </c>
      <c r="O35" s="375">
        <f t="shared" si="3"/>
        <v>1710</v>
      </c>
      <c r="P35" s="375">
        <f t="shared" si="3"/>
        <v>0</v>
      </c>
      <c r="Q35" s="375">
        <f t="shared" si="3"/>
        <v>2800</v>
      </c>
      <c r="R35" s="375">
        <f t="shared" si="3"/>
        <v>0</v>
      </c>
      <c r="S35" s="377">
        <f t="shared" si="1"/>
        <v>434630</v>
      </c>
    </row>
    <row r="36" spans="1:19" ht="14.25" customHeight="1">
      <c r="A36" s="378" t="s">
        <v>443</v>
      </c>
      <c r="B36" s="379">
        <f>SUM(B20,B24,B26,B22)</f>
        <v>28.32</v>
      </c>
      <c r="C36" s="380">
        <f t="shared" ref="C36:R37" si="4">SUM(C20,C24,C26,C22)</f>
        <v>28.32</v>
      </c>
      <c r="D36" s="380">
        <f t="shared" si="4"/>
        <v>28.32</v>
      </c>
      <c r="E36" s="380">
        <f t="shared" si="4"/>
        <v>28.32</v>
      </c>
      <c r="F36" s="380">
        <f t="shared" si="4"/>
        <v>28.32</v>
      </c>
      <c r="G36" s="381">
        <f t="shared" si="4"/>
        <v>28.32</v>
      </c>
      <c r="H36" s="379">
        <f t="shared" si="4"/>
        <v>431687</v>
      </c>
      <c r="I36" s="380">
        <f t="shared" si="4"/>
        <v>5969</v>
      </c>
      <c r="J36" s="380">
        <f t="shared" si="4"/>
        <v>2091</v>
      </c>
      <c r="K36" s="380">
        <f t="shared" si="4"/>
        <v>0</v>
      </c>
      <c r="L36" s="382">
        <f t="shared" si="0"/>
        <v>439747</v>
      </c>
      <c r="M36" s="379">
        <f t="shared" si="4"/>
        <v>426197.43</v>
      </c>
      <c r="N36" s="380">
        <f t="shared" si="4"/>
        <v>5969</v>
      </c>
      <c r="O36" s="380">
        <f t="shared" si="4"/>
        <v>2088.12</v>
      </c>
      <c r="P36" s="380">
        <f t="shared" si="4"/>
        <v>0</v>
      </c>
      <c r="Q36" s="380">
        <f t="shared" si="4"/>
        <v>4500</v>
      </c>
      <c r="R36" s="380">
        <f t="shared" si="4"/>
        <v>0</v>
      </c>
      <c r="S36" s="382">
        <f t="shared" si="1"/>
        <v>438754.55</v>
      </c>
    </row>
    <row r="37" spans="1:19" ht="14.25" customHeight="1">
      <c r="A37" s="383" t="s">
        <v>436</v>
      </c>
      <c r="B37" s="384">
        <f>SUM(B21,B25,B27,B23)</f>
        <v>25.67</v>
      </c>
      <c r="C37" s="385">
        <f>SUM(C21,C25,C27,C23)</f>
        <v>25.67</v>
      </c>
      <c r="D37" s="385">
        <f t="shared" si="4"/>
        <v>25.67</v>
      </c>
      <c r="E37" s="385">
        <f t="shared" si="4"/>
        <v>25.67</v>
      </c>
      <c r="F37" s="385">
        <f t="shared" si="4"/>
        <v>25.67</v>
      </c>
      <c r="G37" s="386">
        <f t="shared" si="4"/>
        <v>25.67</v>
      </c>
      <c r="H37" s="384">
        <f t="shared" si="4"/>
        <v>403432</v>
      </c>
      <c r="I37" s="385">
        <f t="shared" si="4"/>
        <v>5969</v>
      </c>
      <c r="J37" s="385">
        <f t="shared" si="4"/>
        <v>1710</v>
      </c>
      <c r="K37" s="385">
        <f t="shared" si="4"/>
        <v>0</v>
      </c>
      <c r="L37" s="345">
        <f t="shared" si="0"/>
        <v>411111</v>
      </c>
      <c r="M37" s="384">
        <f t="shared" si="4"/>
        <v>400632</v>
      </c>
      <c r="N37" s="385">
        <f t="shared" si="4"/>
        <v>5969</v>
      </c>
      <c r="O37" s="385">
        <f t="shared" si="4"/>
        <v>1710</v>
      </c>
      <c r="P37" s="385">
        <f t="shared" si="4"/>
        <v>0</v>
      </c>
      <c r="Q37" s="385">
        <f t="shared" si="4"/>
        <v>2800</v>
      </c>
      <c r="R37" s="385">
        <f t="shared" si="4"/>
        <v>0</v>
      </c>
      <c r="S37" s="345">
        <f t="shared" si="1"/>
        <v>411111</v>
      </c>
    </row>
    <row r="38" spans="1:19" ht="14.25" customHeight="1">
      <c r="A38" s="387" t="s">
        <v>444</v>
      </c>
      <c r="B38" s="384">
        <f>SUM(B26,B28,B30)</f>
        <v>6</v>
      </c>
      <c r="C38" s="385">
        <f t="shared" ref="C38:R39" si="5">SUM(C26,C28,C30)</f>
        <v>7.5</v>
      </c>
      <c r="D38" s="385">
        <f t="shared" si="5"/>
        <v>6.5</v>
      </c>
      <c r="E38" s="385">
        <f t="shared" si="5"/>
        <v>6</v>
      </c>
      <c r="F38" s="385">
        <f t="shared" si="5"/>
        <v>7.5</v>
      </c>
      <c r="G38" s="386">
        <f t="shared" si="5"/>
        <v>6.5</v>
      </c>
      <c r="H38" s="384">
        <f t="shared" si="5"/>
        <v>75038</v>
      </c>
      <c r="I38" s="385">
        <f t="shared" si="5"/>
        <v>0</v>
      </c>
      <c r="J38" s="385">
        <f t="shared" si="5"/>
        <v>1331</v>
      </c>
      <c r="K38" s="385">
        <f t="shared" si="5"/>
        <v>0</v>
      </c>
      <c r="L38" s="345">
        <f t="shared" si="0"/>
        <v>76369</v>
      </c>
      <c r="M38" s="384">
        <f t="shared" si="5"/>
        <v>74527.839999999997</v>
      </c>
      <c r="N38" s="385">
        <f t="shared" si="5"/>
        <v>0</v>
      </c>
      <c r="O38" s="385">
        <f t="shared" si="5"/>
        <v>1330.68</v>
      </c>
      <c r="P38" s="385">
        <f t="shared" si="5"/>
        <v>0</v>
      </c>
      <c r="Q38" s="385">
        <f t="shared" si="5"/>
        <v>510</v>
      </c>
      <c r="R38" s="385">
        <f t="shared" si="5"/>
        <v>0</v>
      </c>
      <c r="S38" s="345">
        <f t="shared" si="1"/>
        <v>76368.51999999999</v>
      </c>
    </row>
    <row r="39" spans="1:19" ht="14.25" customHeight="1" thickBot="1">
      <c r="A39" s="388" t="s">
        <v>436</v>
      </c>
      <c r="B39" s="389">
        <f>SUM(B27,B29,B31)</f>
        <v>4.25</v>
      </c>
      <c r="C39" s="390">
        <f t="shared" si="5"/>
        <v>5.75</v>
      </c>
      <c r="D39" s="390">
        <f t="shared" si="5"/>
        <v>4.75</v>
      </c>
      <c r="E39" s="390">
        <f t="shared" si="5"/>
        <v>4.25</v>
      </c>
      <c r="F39" s="390">
        <f t="shared" si="5"/>
        <v>5.75</v>
      </c>
      <c r="G39" s="391">
        <f t="shared" si="5"/>
        <v>4.75</v>
      </c>
      <c r="H39" s="389">
        <f t="shared" si="5"/>
        <v>52158</v>
      </c>
      <c r="I39" s="390">
        <f t="shared" si="5"/>
        <v>0</v>
      </c>
      <c r="J39" s="390">
        <f t="shared" si="5"/>
        <v>1021</v>
      </c>
      <c r="K39" s="390">
        <f t="shared" si="5"/>
        <v>0</v>
      </c>
      <c r="L39" s="377">
        <f t="shared" si="0"/>
        <v>53179</v>
      </c>
      <c r="M39" s="389">
        <f t="shared" si="5"/>
        <v>52158</v>
      </c>
      <c r="N39" s="390">
        <f t="shared" si="5"/>
        <v>0</v>
      </c>
      <c r="O39" s="390">
        <f t="shared" si="5"/>
        <v>1021</v>
      </c>
      <c r="P39" s="390">
        <f t="shared" si="5"/>
        <v>0</v>
      </c>
      <c r="Q39" s="390">
        <f t="shared" si="5"/>
        <v>0</v>
      </c>
      <c r="R39" s="390">
        <f t="shared" si="5"/>
        <v>0</v>
      </c>
      <c r="S39" s="377">
        <f t="shared" si="1"/>
        <v>53179</v>
      </c>
    </row>
    <row r="40" spans="1:19" ht="0.75" customHeight="1"/>
    <row r="41" spans="1:19" ht="8.25" customHeight="1">
      <c r="A41" s="392" t="s">
        <v>445</v>
      </c>
      <c r="B41" s="392"/>
      <c r="C41" s="392"/>
      <c r="D41" s="298"/>
      <c r="E41" s="298"/>
      <c r="F41" s="298"/>
      <c r="G41" s="298"/>
      <c r="H41" s="298"/>
      <c r="I41" s="298"/>
      <c r="J41" s="298"/>
      <c r="K41" s="298"/>
      <c r="L41" s="288"/>
      <c r="M41" s="288"/>
      <c r="N41" s="288"/>
      <c r="O41" s="288"/>
      <c r="P41" s="288"/>
      <c r="Q41" s="288"/>
      <c r="R41" s="288"/>
      <c r="S41" s="288"/>
    </row>
    <row r="42" spans="1:19" ht="13.5" customHeight="1">
      <c r="A42" s="696" t="s">
        <v>234</v>
      </c>
      <c r="B42" s="696"/>
      <c r="C42" s="393"/>
      <c r="D42" s="288"/>
      <c r="E42" s="394"/>
      <c r="F42" s="394"/>
      <c r="G42" s="394"/>
      <c r="H42" s="394"/>
      <c r="I42" s="394"/>
      <c r="J42" s="393"/>
      <c r="K42" s="694" t="s">
        <v>235</v>
      </c>
      <c r="L42" s="694"/>
      <c r="M42" s="694"/>
      <c r="N42" s="694"/>
      <c r="O42" s="694"/>
      <c r="P42" s="694"/>
      <c r="Q42" s="288"/>
      <c r="R42" s="288"/>
      <c r="S42" s="288"/>
    </row>
    <row r="43" spans="1:19" ht="9" customHeight="1">
      <c r="A43" s="696"/>
      <c r="B43" s="696"/>
      <c r="C43" s="297"/>
      <c r="D43" s="288"/>
      <c r="E43" s="288"/>
      <c r="F43" s="695" t="s">
        <v>237</v>
      </c>
      <c r="G43" s="695"/>
      <c r="H43" s="695"/>
      <c r="I43" s="392"/>
      <c r="J43" s="392"/>
      <c r="K43" s="392"/>
      <c r="L43" s="392"/>
      <c r="M43" s="395" t="s">
        <v>238</v>
      </c>
      <c r="N43" s="395"/>
      <c r="O43" s="297"/>
      <c r="P43" s="288"/>
      <c r="Q43" s="288"/>
      <c r="R43" s="288"/>
      <c r="S43" s="288"/>
    </row>
    <row r="44" spans="1:19" ht="18.75" customHeight="1">
      <c r="A44" s="696"/>
      <c r="B44" s="696"/>
      <c r="C44" s="297"/>
      <c r="D44" s="288"/>
      <c r="E44" s="288"/>
      <c r="F44" s="288"/>
      <c r="G44" s="288"/>
      <c r="H44" s="297"/>
      <c r="I44" s="288"/>
      <c r="J44" s="288"/>
      <c r="K44" s="298"/>
      <c r="L44" s="298"/>
      <c r="M44" s="297"/>
      <c r="N44" s="297"/>
      <c r="O44" s="297"/>
      <c r="P44" s="288"/>
      <c r="Q44" s="288"/>
      <c r="R44" s="288"/>
      <c r="S44" s="288"/>
    </row>
    <row r="45" spans="1:19" ht="18" customHeight="1">
      <c r="A45" s="393" t="s">
        <v>311</v>
      </c>
      <c r="B45" s="393"/>
      <c r="C45" s="393"/>
      <c r="D45" s="288"/>
      <c r="E45" s="394"/>
      <c r="F45" s="394"/>
      <c r="G45" s="394"/>
      <c r="H45" s="394"/>
      <c r="I45" s="394"/>
      <c r="J45" s="393"/>
      <c r="K45" s="694" t="s">
        <v>240</v>
      </c>
      <c r="L45" s="694"/>
      <c r="M45" s="694"/>
      <c r="N45" s="694"/>
      <c r="O45" s="694"/>
      <c r="P45" s="694"/>
      <c r="Q45" s="288"/>
      <c r="R45" s="288"/>
      <c r="S45" s="288"/>
    </row>
    <row r="46" spans="1:19" ht="9" customHeight="1">
      <c r="A46" s="671"/>
      <c r="B46" s="671"/>
      <c r="C46" s="297"/>
      <c r="D46" s="288"/>
      <c r="E46" s="288"/>
      <c r="F46" s="695" t="s">
        <v>237</v>
      </c>
      <c r="G46" s="695"/>
      <c r="H46" s="695"/>
      <c r="I46" s="392"/>
      <c r="J46" s="392"/>
      <c r="K46" s="392"/>
      <c r="L46" s="392"/>
      <c r="M46" s="395" t="s">
        <v>238</v>
      </c>
      <c r="N46" s="395"/>
      <c r="O46" s="297"/>
      <c r="P46" s="288"/>
      <c r="Q46" s="288"/>
      <c r="R46" s="288"/>
      <c r="S46" s="288"/>
    </row>
    <row r="47" spans="1:19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</row>
    <row r="50" spans="6:6">
      <c r="F50" s="289" t="s">
        <v>256</v>
      </c>
    </row>
  </sheetData>
  <mergeCells count="37">
    <mergeCell ref="K45:P45"/>
    <mergeCell ref="A46:B46"/>
    <mergeCell ref="F46:H46"/>
    <mergeCell ref="Q17:Q18"/>
    <mergeCell ref="R17:R18"/>
    <mergeCell ref="A42:B44"/>
    <mergeCell ref="K42:P42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31496062992125984" right="0.11811023622047245" top="0.35433070866141736" bottom="0.15748031496062992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13" workbookViewId="0">
      <selection activeCell="C19" sqref="C19"/>
    </sheetView>
  </sheetViews>
  <sheetFormatPr defaultRowHeight="12.75"/>
  <cols>
    <col min="1" max="1" width="44.7109375" style="396" customWidth="1"/>
    <col min="2" max="5" width="11.28515625" style="396" customWidth="1"/>
    <col min="6" max="11" width="8.7109375" style="396" customWidth="1"/>
    <col min="12" max="256" width="9.140625" style="396"/>
    <col min="257" max="257" width="44.7109375" style="396" customWidth="1"/>
    <col min="258" max="261" width="11.28515625" style="396" customWidth="1"/>
    <col min="262" max="267" width="8.7109375" style="396" customWidth="1"/>
    <col min="268" max="512" width="9.140625" style="396"/>
    <col min="513" max="513" width="44.7109375" style="396" customWidth="1"/>
    <col min="514" max="517" width="11.28515625" style="396" customWidth="1"/>
    <col min="518" max="523" width="8.7109375" style="396" customWidth="1"/>
    <col min="524" max="768" width="9.140625" style="396"/>
    <col min="769" max="769" width="44.7109375" style="396" customWidth="1"/>
    <col min="770" max="773" width="11.28515625" style="396" customWidth="1"/>
    <col min="774" max="779" width="8.7109375" style="396" customWidth="1"/>
    <col min="780" max="1024" width="9.140625" style="396"/>
    <col min="1025" max="1025" width="44.7109375" style="396" customWidth="1"/>
    <col min="1026" max="1029" width="11.28515625" style="396" customWidth="1"/>
    <col min="1030" max="1035" width="8.7109375" style="396" customWidth="1"/>
    <col min="1036" max="1280" width="9.140625" style="396"/>
    <col min="1281" max="1281" width="44.7109375" style="396" customWidth="1"/>
    <col min="1282" max="1285" width="11.28515625" style="396" customWidth="1"/>
    <col min="1286" max="1291" width="8.7109375" style="396" customWidth="1"/>
    <col min="1292" max="1536" width="9.140625" style="396"/>
    <col min="1537" max="1537" width="44.7109375" style="396" customWidth="1"/>
    <col min="1538" max="1541" width="11.28515625" style="396" customWidth="1"/>
    <col min="1542" max="1547" width="8.7109375" style="396" customWidth="1"/>
    <col min="1548" max="1792" width="9.140625" style="396"/>
    <col min="1793" max="1793" width="44.7109375" style="396" customWidth="1"/>
    <col min="1794" max="1797" width="11.28515625" style="396" customWidth="1"/>
    <col min="1798" max="1803" width="8.7109375" style="396" customWidth="1"/>
    <col min="1804" max="2048" width="9.140625" style="396"/>
    <col min="2049" max="2049" width="44.7109375" style="396" customWidth="1"/>
    <col min="2050" max="2053" width="11.28515625" style="396" customWidth="1"/>
    <col min="2054" max="2059" width="8.7109375" style="396" customWidth="1"/>
    <col min="2060" max="2304" width="9.140625" style="396"/>
    <col min="2305" max="2305" width="44.7109375" style="396" customWidth="1"/>
    <col min="2306" max="2309" width="11.28515625" style="396" customWidth="1"/>
    <col min="2310" max="2315" width="8.7109375" style="396" customWidth="1"/>
    <col min="2316" max="2560" width="9.140625" style="396"/>
    <col min="2561" max="2561" width="44.7109375" style="396" customWidth="1"/>
    <col min="2562" max="2565" width="11.28515625" style="396" customWidth="1"/>
    <col min="2566" max="2571" width="8.7109375" style="396" customWidth="1"/>
    <col min="2572" max="2816" width="9.140625" style="396"/>
    <col min="2817" max="2817" width="44.7109375" style="396" customWidth="1"/>
    <col min="2818" max="2821" width="11.28515625" style="396" customWidth="1"/>
    <col min="2822" max="2827" width="8.7109375" style="396" customWidth="1"/>
    <col min="2828" max="3072" width="9.140625" style="396"/>
    <col min="3073" max="3073" width="44.7109375" style="396" customWidth="1"/>
    <col min="3074" max="3077" width="11.28515625" style="396" customWidth="1"/>
    <col min="3078" max="3083" width="8.7109375" style="396" customWidth="1"/>
    <col min="3084" max="3328" width="9.140625" style="396"/>
    <col min="3329" max="3329" width="44.7109375" style="396" customWidth="1"/>
    <col min="3330" max="3333" width="11.28515625" style="396" customWidth="1"/>
    <col min="3334" max="3339" width="8.7109375" style="396" customWidth="1"/>
    <col min="3340" max="3584" width="9.140625" style="396"/>
    <col min="3585" max="3585" width="44.7109375" style="396" customWidth="1"/>
    <col min="3586" max="3589" width="11.28515625" style="396" customWidth="1"/>
    <col min="3590" max="3595" width="8.7109375" style="396" customWidth="1"/>
    <col min="3596" max="3840" width="9.140625" style="396"/>
    <col min="3841" max="3841" width="44.7109375" style="396" customWidth="1"/>
    <col min="3842" max="3845" width="11.28515625" style="396" customWidth="1"/>
    <col min="3846" max="3851" width="8.7109375" style="396" customWidth="1"/>
    <col min="3852" max="4096" width="9.140625" style="396"/>
    <col min="4097" max="4097" width="44.7109375" style="396" customWidth="1"/>
    <col min="4098" max="4101" width="11.28515625" style="396" customWidth="1"/>
    <col min="4102" max="4107" width="8.7109375" style="396" customWidth="1"/>
    <col min="4108" max="4352" width="9.140625" style="396"/>
    <col min="4353" max="4353" width="44.7109375" style="396" customWidth="1"/>
    <col min="4354" max="4357" width="11.28515625" style="396" customWidth="1"/>
    <col min="4358" max="4363" width="8.7109375" style="396" customWidth="1"/>
    <col min="4364" max="4608" width="9.140625" style="396"/>
    <col min="4609" max="4609" width="44.7109375" style="396" customWidth="1"/>
    <col min="4610" max="4613" width="11.28515625" style="396" customWidth="1"/>
    <col min="4614" max="4619" width="8.7109375" style="396" customWidth="1"/>
    <col min="4620" max="4864" width="9.140625" style="396"/>
    <col min="4865" max="4865" width="44.7109375" style="396" customWidth="1"/>
    <col min="4866" max="4869" width="11.28515625" style="396" customWidth="1"/>
    <col min="4870" max="4875" width="8.7109375" style="396" customWidth="1"/>
    <col min="4876" max="5120" width="9.140625" style="396"/>
    <col min="5121" max="5121" width="44.7109375" style="396" customWidth="1"/>
    <col min="5122" max="5125" width="11.28515625" style="396" customWidth="1"/>
    <col min="5126" max="5131" width="8.7109375" style="396" customWidth="1"/>
    <col min="5132" max="5376" width="9.140625" style="396"/>
    <col min="5377" max="5377" width="44.7109375" style="396" customWidth="1"/>
    <col min="5378" max="5381" width="11.28515625" style="396" customWidth="1"/>
    <col min="5382" max="5387" width="8.7109375" style="396" customWidth="1"/>
    <col min="5388" max="5632" width="9.140625" style="396"/>
    <col min="5633" max="5633" width="44.7109375" style="396" customWidth="1"/>
    <col min="5634" max="5637" width="11.28515625" style="396" customWidth="1"/>
    <col min="5638" max="5643" width="8.7109375" style="396" customWidth="1"/>
    <col min="5644" max="5888" width="9.140625" style="396"/>
    <col min="5889" max="5889" width="44.7109375" style="396" customWidth="1"/>
    <col min="5890" max="5893" width="11.28515625" style="396" customWidth="1"/>
    <col min="5894" max="5899" width="8.7109375" style="396" customWidth="1"/>
    <col min="5900" max="6144" width="9.140625" style="396"/>
    <col min="6145" max="6145" width="44.7109375" style="396" customWidth="1"/>
    <col min="6146" max="6149" width="11.28515625" style="396" customWidth="1"/>
    <col min="6150" max="6155" width="8.7109375" style="396" customWidth="1"/>
    <col min="6156" max="6400" width="9.140625" style="396"/>
    <col min="6401" max="6401" width="44.7109375" style="396" customWidth="1"/>
    <col min="6402" max="6405" width="11.28515625" style="396" customWidth="1"/>
    <col min="6406" max="6411" width="8.7109375" style="396" customWidth="1"/>
    <col min="6412" max="6656" width="9.140625" style="396"/>
    <col min="6657" max="6657" width="44.7109375" style="396" customWidth="1"/>
    <col min="6658" max="6661" width="11.28515625" style="396" customWidth="1"/>
    <col min="6662" max="6667" width="8.7109375" style="396" customWidth="1"/>
    <col min="6668" max="6912" width="9.140625" style="396"/>
    <col min="6913" max="6913" width="44.7109375" style="396" customWidth="1"/>
    <col min="6914" max="6917" width="11.28515625" style="396" customWidth="1"/>
    <col min="6918" max="6923" width="8.7109375" style="396" customWidth="1"/>
    <col min="6924" max="7168" width="9.140625" style="396"/>
    <col min="7169" max="7169" width="44.7109375" style="396" customWidth="1"/>
    <col min="7170" max="7173" width="11.28515625" style="396" customWidth="1"/>
    <col min="7174" max="7179" width="8.7109375" style="396" customWidth="1"/>
    <col min="7180" max="7424" width="9.140625" style="396"/>
    <col min="7425" max="7425" width="44.7109375" style="396" customWidth="1"/>
    <col min="7426" max="7429" width="11.28515625" style="396" customWidth="1"/>
    <col min="7430" max="7435" width="8.7109375" style="396" customWidth="1"/>
    <col min="7436" max="7680" width="9.140625" style="396"/>
    <col min="7681" max="7681" width="44.7109375" style="396" customWidth="1"/>
    <col min="7682" max="7685" width="11.28515625" style="396" customWidth="1"/>
    <col min="7686" max="7691" width="8.7109375" style="396" customWidth="1"/>
    <col min="7692" max="7936" width="9.140625" style="396"/>
    <col min="7937" max="7937" width="44.7109375" style="396" customWidth="1"/>
    <col min="7938" max="7941" width="11.28515625" style="396" customWidth="1"/>
    <col min="7942" max="7947" width="8.7109375" style="396" customWidth="1"/>
    <col min="7948" max="8192" width="9.140625" style="396"/>
    <col min="8193" max="8193" width="44.7109375" style="396" customWidth="1"/>
    <col min="8194" max="8197" width="11.28515625" style="396" customWidth="1"/>
    <col min="8198" max="8203" width="8.7109375" style="396" customWidth="1"/>
    <col min="8204" max="8448" width="9.140625" style="396"/>
    <col min="8449" max="8449" width="44.7109375" style="396" customWidth="1"/>
    <col min="8450" max="8453" width="11.28515625" style="396" customWidth="1"/>
    <col min="8454" max="8459" width="8.7109375" style="396" customWidth="1"/>
    <col min="8460" max="8704" width="9.140625" style="396"/>
    <col min="8705" max="8705" width="44.7109375" style="396" customWidth="1"/>
    <col min="8706" max="8709" width="11.28515625" style="396" customWidth="1"/>
    <col min="8710" max="8715" width="8.7109375" style="396" customWidth="1"/>
    <col min="8716" max="8960" width="9.140625" style="396"/>
    <col min="8961" max="8961" width="44.7109375" style="396" customWidth="1"/>
    <col min="8962" max="8965" width="11.28515625" style="396" customWidth="1"/>
    <col min="8966" max="8971" width="8.7109375" style="396" customWidth="1"/>
    <col min="8972" max="9216" width="9.140625" style="396"/>
    <col min="9217" max="9217" width="44.7109375" style="396" customWidth="1"/>
    <col min="9218" max="9221" width="11.28515625" style="396" customWidth="1"/>
    <col min="9222" max="9227" width="8.7109375" style="396" customWidth="1"/>
    <col min="9228" max="9472" width="9.140625" style="396"/>
    <col min="9473" max="9473" width="44.7109375" style="396" customWidth="1"/>
    <col min="9474" max="9477" width="11.28515625" style="396" customWidth="1"/>
    <col min="9478" max="9483" width="8.7109375" style="396" customWidth="1"/>
    <col min="9484" max="9728" width="9.140625" style="396"/>
    <col min="9729" max="9729" width="44.7109375" style="396" customWidth="1"/>
    <col min="9730" max="9733" width="11.28515625" style="396" customWidth="1"/>
    <col min="9734" max="9739" width="8.7109375" style="396" customWidth="1"/>
    <col min="9740" max="9984" width="9.140625" style="396"/>
    <col min="9985" max="9985" width="44.7109375" style="396" customWidth="1"/>
    <col min="9986" max="9989" width="11.28515625" style="396" customWidth="1"/>
    <col min="9990" max="9995" width="8.7109375" style="396" customWidth="1"/>
    <col min="9996" max="10240" width="9.140625" style="396"/>
    <col min="10241" max="10241" width="44.7109375" style="396" customWidth="1"/>
    <col min="10242" max="10245" width="11.28515625" style="396" customWidth="1"/>
    <col min="10246" max="10251" width="8.7109375" style="396" customWidth="1"/>
    <col min="10252" max="10496" width="9.140625" style="396"/>
    <col min="10497" max="10497" width="44.7109375" style="396" customWidth="1"/>
    <col min="10498" max="10501" width="11.28515625" style="396" customWidth="1"/>
    <col min="10502" max="10507" width="8.7109375" style="396" customWidth="1"/>
    <col min="10508" max="10752" width="9.140625" style="396"/>
    <col min="10753" max="10753" width="44.7109375" style="396" customWidth="1"/>
    <col min="10754" max="10757" width="11.28515625" style="396" customWidth="1"/>
    <col min="10758" max="10763" width="8.7109375" style="396" customWidth="1"/>
    <col min="10764" max="11008" width="9.140625" style="396"/>
    <col min="11009" max="11009" width="44.7109375" style="396" customWidth="1"/>
    <col min="11010" max="11013" width="11.28515625" style="396" customWidth="1"/>
    <col min="11014" max="11019" width="8.7109375" style="396" customWidth="1"/>
    <col min="11020" max="11264" width="9.140625" style="396"/>
    <col min="11265" max="11265" width="44.7109375" style="396" customWidth="1"/>
    <col min="11266" max="11269" width="11.28515625" style="396" customWidth="1"/>
    <col min="11270" max="11275" width="8.7109375" style="396" customWidth="1"/>
    <col min="11276" max="11520" width="9.140625" style="396"/>
    <col min="11521" max="11521" width="44.7109375" style="396" customWidth="1"/>
    <col min="11522" max="11525" width="11.28515625" style="396" customWidth="1"/>
    <col min="11526" max="11531" width="8.7109375" style="396" customWidth="1"/>
    <col min="11532" max="11776" width="9.140625" style="396"/>
    <col min="11777" max="11777" width="44.7109375" style="396" customWidth="1"/>
    <col min="11778" max="11781" width="11.28515625" style="396" customWidth="1"/>
    <col min="11782" max="11787" width="8.7109375" style="396" customWidth="1"/>
    <col min="11788" max="12032" width="9.140625" style="396"/>
    <col min="12033" max="12033" width="44.7109375" style="396" customWidth="1"/>
    <col min="12034" max="12037" width="11.28515625" style="396" customWidth="1"/>
    <col min="12038" max="12043" width="8.7109375" style="396" customWidth="1"/>
    <col min="12044" max="12288" width="9.140625" style="396"/>
    <col min="12289" max="12289" width="44.7109375" style="396" customWidth="1"/>
    <col min="12290" max="12293" width="11.28515625" style="396" customWidth="1"/>
    <col min="12294" max="12299" width="8.7109375" style="396" customWidth="1"/>
    <col min="12300" max="12544" width="9.140625" style="396"/>
    <col min="12545" max="12545" width="44.7109375" style="396" customWidth="1"/>
    <col min="12546" max="12549" width="11.28515625" style="396" customWidth="1"/>
    <col min="12550" max="12555" width="8.7109375" style="396" customWidth="1"/>
    <col min="12556" max="12800" width="9.140625" style="396"/>
    <col min="12801" max="12801" width="44.7109375" style="396" customWidth="1"/>
    <col min="12802" max="12805" width="11.28515625" style="396" customWidth="1"/>
    <col min="12806" max="12811" width="8.7109375" style="396" customWidth="1"/>
    <col min="12812" max="13056" width="9.140625" style="396"/>
    <col min="13057" max="13057" width="44.7109375" style="396" customWidth="1"/>
    <col min="13058" max="13061" width="11.28515625" style="396" customWidth="1"/>
    <col min="13062" max="13067" width="8.7109375" style="396" customWidth="1"/>
    <col min="13068" max="13312" width="9.140625" style="396"/>
    <col min="13313" max="13313" width="44.7109375" style="396" customWidth="1"/>
    <col min="13314" max="13317" width="11.28515625" style="396" customWidth="1"/>
    <col min="13318" max="13323" width="8.7109375" style="396" customWidth="1"/>
    <col min="13324" max="13568" width="9.140625" style="396"/>
    <col min="13569" max="13569" width="44.7109375" style="396" customWidth="1"/>
    <col min="13570" max="13573" width="11.28515625" style="396" customWidth="1"/>
    <col min="13574" max="13579" width="8.7109375" style="396" customWidth="1"/>
    <col min="13580" max="13824" width="9.140625" style="396"/>
    <col min="13825" max="13825" width="44.7109375" style="396" customWidth="1"/>
    <col min="13826" max="13829" width="11.28515625" style="396" customWidth="1"/>
    <col min="13830" max="13835" width="8.7109375" style="396" customWidth="1"/>
    <col min="13836" max="14080" width="9.140625" style="396"/>
    <col min="14081" max="14081" width="44.7109375" style="396" customWidth="1"/>
    <col min="14082" max="14085" width="11.28515625" style="396" customWidth="1"/>
    <col min="14086" max="14091" width="8.7109375" style="396" customWidth="1"/>
    <col min="14092" max="14336" width="9.140625" style="396"/>
    <col min="14337" max="14337" width="44.7109375" style="396" customWidth="1"/>
    <col min="14338" max="14341" width="11.28515625" style="396" customWidth="1"/>
    <col min="14342" max="14347" width="8.7109375" style="396" customWidth="1"/>
    <col min="14348" max="14592" width="9.140625" style="396"/>
    <col min="14593" max="14593" width="44.7109375" style="396" customWidth="1"/>
    <col min="14594" max="14597" width="11.28515625" style="396" customWidth="1"/>
    <col min="14598" max="14603" width="8.7109375" style="396" customWidth="1"/>
    <col min="14604" max="14848" width="9.140625" style="396"/>
    <col min="14849" max="14849" width="44.7109375" style="396" customWidth="1"/>
    <col min="14850" max="14853" width="11.28515625" style="396" customWidth="1"/>
    <col min="14854" max="14859" width="8.7109375" style="396" customWidth="1"/>
    <col min="14860" max="15104" width="9.140625" style="396"/>
    <col min="15105" max="15105" width="44.7109375" style="396" customWidth="1"/>
    <col min="15106" max="15109" width="11.28515625" style="396" customWidth="1"/>
    <col min="15110" max="15115" width="8.7109375" style="396" customWidth="1"/>
    <col min="15116" max="15360" width="9.140625" style="396"/>
    <col min="15361" max="15361" width="44.7109375" style="396" customWidth="1"/>
    <col min="15362" max="15365" width="11.28515625" style="396" customWidth="1"/>
    <col min="15366" max="15371" width="8.7109375" style="396" customWidth="1"/>
    <col min="15372" max="15616" width="9.140625" style="396"/>
    <col min="15617" max="15617" width="44.7109375" style="396" customWidth="1"/>
    <col min="15618" max="15621" width="11.28515625" style="396" customWidth="1"/>
    <col min="15622" max="15627" width="8.7109375" style="396" customWidth="1"/>
    <col min="15628" max="15872" width="9.140625" style="396"/>
    <col min="15873" max="15873" width="44.7109375" style="396" customWidth="1"/>
    <col min="15874" max="15877" width="11.28515625" style="396" customWidth="1"/>
    <col min="15878" max="15883" width="8.7109375" style="396" customWidth="1"/>
    <col min="15884" max="16128" width="9.140625" style="396"/>
    <col min="16129" max="16129" width="44.7109375" style="396" customWidth="1"/>
    <col min="16130" max="16133" width="11.28515625" style="396" customWidth="1"/>
    <col min="16134" max="16139" width="8.7109375" style="396" customWidth="1"/>
    <col min="16140" max="16384" width="9.140625" style="396"/>
  </cols>
  <sheetData>
    <row r="1" spans="1:5" ht="15">
      <c r="D1" s="261" t="s">
        <v>344</v>
      </c>
      <c r="E1" s="261"/>
    </row>
    <row r="2" spans="1:5" ht="12" customHeight="1">
      <c r="D2" s="268" t="s">
        <v>446</v>
      </c>
      <c r="E2" s="261"/>
    </row>
    <row r="3" spans="1:5" ht="12" customHeight="1">
      <c r="B3" s="397"/>
      <c r="D3" s="268" t="s">
        <v>279</v>
      </c>
      <c r="E3" s="261"/>
    </row>
    <row r="4" spans="1:5" ht="12" customHeight="1">
      <c r="A4" s="397"/>
      <c r="B4" s="397"/>
      <c r="D4" s="268" t="s">
        <v>447</v>
      </c>
      <c r="E4" s="261"/>
    </row>
    <row r="5" spans="1:5" ht="12" customHeight="1">
      <c r="A5" s="398" t="s">
        <v>257</v>
      </c>
      <c r="B5" s="398"/>
      <c r="D5" s="268" t="s">
        <v>448</v>
      </c>
      <c r="E5" s="261"/>
    </row>
    <row r="6" spans="1:5" s="402" customFormat="1" ht="14.25" customHeight="1">
      <c r="A6" s="399" t="s">
        <v>449</v>
      </c>
      <c r="B6" s="399"/>
      <c r="C6" s="400"/>
      <c r="D6" s="400"/>
      <c r="E6" s="401"/>
    </row>
    <row r="7" spans="1:5" s="402" customFormat="1" ht="14.25" customHeight="1">
      <c r="A7" s="399"/>
      <c r="B7" s="399"/>
      <c r="C7" s="400"/>
      <c r="D7" s="403" t="s">
        <v>450</v>
      </c>
      <c r="E7" s="401"/>
    </row>
    <row r="8" spans="1:5" ht="14.25" customHeight="1">
      <c r="A8" s="403"/>
      <c r="B8" s="403"/>
      <c r="C8" s="403"/>
      <c r="D8" s="403"/>
      <c r="E8" s="403"/>
    </row>
    <row r="9" spans="1:5" ht="14.25" customHeight="1">
      <c r="A9" s="700" t="s">
        <v>468</v>
      </c>
      <c r="B9" s="700"/>
      <c r="C9" s="700"/>
      <c r="D9" s="700"/>
      <c r="E9" s="700"/>
    </row>
    <row r="10" spans="1:5" ht="14.25" customHeight="1">
      <c r="A10" s="404"/>
      <c r="B10" s="404"/>
      <c r="C10" s="404"/>
      <c r="D10" s="404"/>
      <c r="E10" s="404"/>
    </row>
    <row r="11" spans="1:5" ht="14.25" customHeight="1">
      <c r="A11" s="701" t="s">
        <v>469</v>
      </c>
      <c r="B11" s="701"/>
      <c r="C11" s="701"/>
      <c r="D11" s="701"/>
      <c r="E11" s="403"/>
    </row>
    <row r="12" spans="1:5" ht="14.25" customHeight="1">
      <c r="A12" s="403"/>
      <c r="B12" s="403"/>
      <c r="C12" s="403"/>
      <c r="E12" s="403" t="s">
        <v>451</v>
      </c>
    </row>
    <row r="13" spans="1:5" ht="14.25" customHeight="1">
      <c r="A13" s="403"/>
      <c r="B13" s="403"/>
      <c r="C13" s="403"/>
      <c r="D13" s="403"/>
      <c r="E13" s="403"/>
    </row>
    <row r="14" spans="1:5" ht="36" customHeight="1">
      <c r="A14" s="405" t="s">
        <v>452</v>
      </c>
      <c r="B14" s="406" t="s">
        <v>453</v>
      </c>
      <c r="C14" s="407" t="s">
        <v>454</v>
      </c>
      <c r="D14" s="408" t="s">
        <v>455</v>
      </c>
      <c r="E14" s="406" t="s">
        <v>456</v>
      </c>
    </row>
    <row r="15" spans="1:5" ht="14.25" customHeight="1">
      <c r="A15" s="409" t="s">
        <v>457</v>
      </c>
      <c r="B15" s="409"/>
      <c r="C15" s="410">
        <f>1596+1976+1897.85+1295.8+897.55+1372.4+1441.02+1441.02+1135.7+1030.4</f>
        <v>14083.740000000002</v>
      </c>
      <c r="D15" s="411">
        <v>14083.74</v>
      </c>
      <c r="E15" s="412">
        <f t="shared" ref="E15:E27" si="0">B15+C15-D15</f>
        <v>0</v>
      </c>
    </row>
    <row r="16" spans="1:5" ht="14.25" customHeight="1">
      <c r="A16" s="409"/>
      <c r="B16" s="409"/>
      <c r="D16" s="411"/>
      <c r="E16" s="412"/>
    </row>
    <row r="17" spans="1:7" ht="15.75" customHeight="1">
      <c r="A17" s="413" t="s">
        <v>458</v>
      </c>
      <c r="B17" s="409"/>
      <c r="C17" s="410">
        <f>96.15+1000</f>
        <v>1096.1500000000001</v>
      </c>
      <c r="D17" s="411">
        <v>1000</v>
      </c>
      <c r="E17" s="439">
        <f t="shared" si="0"/>
        <v>96.150000000000091</v>
      </c>
    </row>
    <row r="18" spans="1:7" ht="14.25" customHeight="1">
      <c r="A18" s="414" t="s">
        <v>459</v>
      </c>
      <c r="B18" s="415">
        <v>325.16000000000003</v>
      </c>
      <c r="C18" s="416">
        <v>970.72</v>
      </c>
      <c r="D18" s="416">
        <v>160.19</v>
      </c>
      <c r="E18" s="412">
        <f t="shared" si="0"/>
        <v>1135.69</v>
      </c>
    </row>
    <row r="19" spans="1:7" ht="14.25" customHeight="1">
      <c r="A19" s="414" t="s">
        <v>460</v>
      </c>
      <c r="B19" s="415"/>
      <c r="C19" s="416">
        <v>127.18</v>
      </c>
      <c r="D19" s="416">
        <v>127.18</v>
      </c>
      <c r="E19" s="412">
        <f t="shared" si="0"/>
        <v>0</v>
      </c>
    </row>
    <row r="20" spans="1:7" ht="14.25" customHeight="1">
      <c r="A20" s="414" t="s">
        <v>470</v>
      </c>
      <c r="B20" s="414"/>
      <c r="C20" s="416">
        <v>230</v>
      </c>
      <c r="D20" s="416">
        <v>230</v>
      </c>
      <c r="E20" s="412">
        <f t="shared" si="0"/>
        <v>0</v>
      </c>
    </row>
    <row r="21" spans="1:7" ht="16.5" customHeight="1">
      <c r="A21" s="414" t="s">
        <v>461</v>
      </c>
      <c r="B21" s="417"/>
      <c r="C21" s="416">
        <v>1200</v>
      </c>
      <c r="D21" s="416">
        <v>1200</v>
      </c>
      <c r="E21" s="412">
        <f t="shared" si="0"/>
        <v>0</v>
      </c>
    </row>
    <row r="22" spans="1:7" ht="13.5" customHeight="1">
      <c r="A22" s="414" t="s">
        <v>462</v>
      </c>
      <c r="B22" s="414"/>
      <c r="C22" s="416">
        <f>4.7+8.27+6.49+10.19+14.49+10.19</f>
        <v>54.33</v>
      </c>
      <c r="D22" s="416">
        <v>54.33</v>
      </c>
      <c r="E22" s="412"/>
    </row>
    <row r="23" spans="1:7" ht="14.25" customHeight="1">
      <c r="A23" s="414" t="s">
        <v>463</v>
      </c>
      <c r="B23" s="414"/>
      <c r="C23" s="416"/>
      <c r="D23" s="416"/>
      <c r="E23" s="412"/>
    </row>
    <row r="24" spans="1:7" ht="14.25" customHeight="1">
      <c r="A24" s="414"/>
      <c r="B24" s="414"/>
      <c r="C24" s="416"/>
      <c r="D24" s="416"/>
      <c r="E24" s="412">
        <f t="shared" si="0"/>
        <v>0</v>
      </c>
    </row>
    <row r="25" spans="1:7" ht="27" customHeight="1">
      <c r="A25" s="414" t="s">
        <v>464</v>
      </c>
      <c r="B25" s="414"/>
      <c r="C25" s="416">
        <f>81.2+27.07</f>
        <v>108.27000000000001</v>
      </c>
      <c r="D25" s="416">
        <v>108.27</v>
      </c>
      <c r="E25" s="412">
        <f t="shared" si="0"/>
        <v>0</v>
      </c>
    </row>
    <row r="26" spans="1:7" ht="14.25" customHeight="1">
      <c r="A26" s="414"/>
      <c r="B26" s="414"/>
      <c r="C26" s="416"/>
      <c r="D26" s="416"/>
      <c r="E26" s="412">
        <f t="shared" si="0"/>
        <v>0</v>
      </c>
    </row>
    <row r="27" spans="1:7" ht="14.25" customHeight="1">
      <c r="A27" s="414" t="s">
        <v>465</v>
      </c>
      <c r="B27" s="415">
        <v>374.18</v>
      </c>
      <c r="C27" s="416">
        <f>556.01+546.46</f>
        <v>1102.47</v>
      </c>
      <c r="D27" s="416">
        <v>1476.65</v>
      </c>
      <c r="E27" s="412">
        <f t="shared" si="0"/>
        <v>0</v>
      </c>
    </row>
    <row r="28" spans="1:7" ht="14.25" customHeight="1">
      <c r="A28" s="418" t="s">
        <v>391</v>
      </c>
      <c r="B28" s="419">
        <f>SUM(B18:B27)</f>
        <v>699.34</v>
      </c>
      <c r="C28" s="419">
        <f>SUM(C15:C27)</f>
        <v>18972.860000000004</v>
      </c>
      <c r="D28" s="419">
        <f>SUM(D15:D27)</f>
        <v>18440.360000000004</v>
      </c>
      <c r="E28" s="419">
        <f>SUM(E15:E27)</f>
        <v>1231.8400000000001</v>
      </c>
      <c r="F28" s="420"/>
      <c r="G28" s="420"/>
    </row>
    <row r="29" spans="1:7" ht="14.25" customHeight="1">
      <c r="A29" s="421"/>
      <c r="B29" s="421"/>
      <c r="C29" s="421"/>
      <c r="D29" s="401"/>
      <c r="E29" s="422"/>
    </row>
    <row r="30" spans="1:7" ht="14.25" customHeight="1">
      <c r="A30" s="423"/>
      <c r="B30" s="423"/>
      <c r="C30" s="423"/>
      <c r="D30" s="423"/>
      <c r="E30" s="423"/>
    </row>
    <row r="31" spans="1:7" ht="14.25" customHeight="1">
      <c r="A31" s="424" t="s">
        <v>234</v>
      </c>
      <c r="B31" s="425"/>
      <c r="C31" s="426"/>
      <c r="D31" s="702" t="s">
        <v>235</v>
      </c>
      <c r="E31" s="702"/>
    </row>
    <row r="32" spans="1:7" ht="14.25" customHeight="1">
      <c r="A32" s="423"/>
      <c r="B32" s="427" t="s">
        <v>237</v>
      </c>
      <c r="C32" s="423"/>
      <c r="D32" s="699" t="s">
        <v>466</v>
      </c>
      <c r="E32" s="699"/>
    </row>
    <row r="33" spans="1:7" ht="14.25" customHeight="1">
      <c r="A33" s="424" t="s">
        <v>311</v>
      </c>
      <c r="B33" s="428"/>
      <c r="C33" s="426"/>
      <c r="D33" s="702" t="s">
        <v>467</v>
      </c>
      <c r="E33" s="702"/>
      <c r="F33" s="429"/>
      <c r="G33" s="429"/>
    </row>
    <row r="34" spans="1:7" ht="14.25" customHeight="1">
      <c r="A34" s="423"/>
      <c r="B34" s="427" t="s">
        <v>237</v>
      </c>
      <c r="C34" s="423"/>
      <c r="D34" s="699" t="s">
        <v>466</v>
      </c>
      <c r="E34" s="699"/>
    </row>
    <row r="35" spans="1:7" ht="14.25" customHeight="1">
      <c r="A35" s="430"/>
      <c r="B35" s="430"/>
      <c r="C35" s="430"/>
      <c r="D35" s="431"/>
      <c r="E35" s="431"/>
      <c r="F35" s="432"/>
      <c r="G35" s="432"/>
    </row>
    <row r="36" spans="1:7" ht="14.25" customHeight="1">
      <c r="A36" s="433"/>
      <c r="B36" s="433"/>
      <c r="C36" s="433"/>
      <c r="D36" s="433"/>
      <c r="E36" s="433"/>
      <c r="F36" s="429"/>
      <c r="G36" s="429"/>
    </row>
    <row r="37" spans="1:7" ht="14.25" customHeight="1">
      <c r="A37" s="433"/>
      <c r="B37" s="433"/>
      <c r="C37" s="433"/>
      <c r="D37" s="433"/>
      <c r="E37" s="433"/>
    </row>
    <row r="38" spans="1:7" ht="14.25" customHeight="1">
      <c r="A38" s="433"/>
      <c r="B38" s="433"/>
      <c r="C38" s="433"/>
      <c r="D38" s="433"/>
      <c r="E38" s="433"/>
    </row>
    <row r="39" spans="1:7" ht="14.25" customHeight="1">
      <c r="A39" s="433"/>
      <c r="B39" s="433"/>
      <c r="C39" s="433"/>
      <c r="D39" s="433"/>
      <c r="E39" s="433"/>
    </row>
    <row r="40" spans="1:7" ht="14.25" customHeight="1">
      <c r="A40" s="433"/>
      <c r="B40" s="433"/>
      <c r="C40" s="433"/>
      <c r="D40" s="433"/>
      <c r="E40" s="433"/>
    </row>
    <row r="41" spans="1:7" ht="14.25" customHeight="1">
      <c r="A41" s="433"/>
      <c r="B41" s="433"/>
      <c r="C41" s="433"/>
      <c r="D41" s="433"/>
      <c r="E41" s="433"/>
    </row>
    <row r="42" spans="1:7" ht="14.25" customHeight="1">
      <c r="A42" s="433"/>
      <c r="B42" s="433"/>
      <c r="C42" s="433"/>
      <c r="D42" s="433"/>
      <c r="E42" s="433"/>
    </row>
    <row r="43" spans="1:7" ht="14.25" customHeight="1">
      <c r="A43" s="433"/>
      <c r="B43" s="433"/>
      <c r="C43" s="433"/>
      <c r="D43" s="433"/>
      <c r="E43" s="433"/>
    </row>
    <row r="44" spans="1:7" ht="14.25" customHeight="1">
      <c r="A44" s="433"/>
      <c r="B44" s="433"/>
      <c r="C44" s="433"/>
      <c r="D44" s="433"/>
      <c r="E44" s="433"/>
    </row>
    <row r="45" spans="1:7" ht="14.25" customHeight="1">
      <c r="A45" s="433"/>
      <c r="B45" s="433"/>
      <c r="C45" s="433"/>
      <c r="D45" s="433"/>
      <c r="E45" s="433"/>
    </row>
    <row r="46" spans="1:7" ht="14.25" customHeight="1">
      <c r="A46" s="433"/>
      <c r="B46" s="433"/>
      <c r="C46" s="433"/>
      <c r="D46" s="433"/>
      <c r="E46" s="433"/>
    </row>
    <row r="47" spans="1:7" ht="14.25" customHeight="1">
      <c r="A47" s="434"/>
      <c r="B47" s="434"/>
      <c r="C47" s="434"/>
      <c r="D47" s="434"/>
      <c r="E47" s="434"/>
    </row>
    <row r="48" spans="1:7" ht="14.25" customHeight="1">
      <c r="A48" s="433"/>
      <c r="B48" s="433"/>
      <c r="C48" s="433"/>
      <c r="D48" s="433"/>
      <c r="E48" s="433"/>
    </row>
    <row r="49" spans="1:7" ht="14.25" customHeight="1">
      <c r="A49" s="433"/>
      <c r="B49" s="433"/>
      <c r="C49" s="433"/>
      <c r="D49" s="433"/>
      <c r="E49" s="433"/>
    </row>
    <row r="50" spans="1:7" ht="14.25" customHeight="1">
      <c r="A50" s="433"/>
      <c r="B50" s="433"/>
      <c r="C50" s="433"/>
      <c r="D50" s="433"/>
      <c r="E50" s="433"/>
    </row>
    <row r="51" spans="1:7" ht="14.25" customHeight="1">
      <c r="A51" s="433"/>
      <c r="B51" s="433"/>
      <c r="C51" s="433"/>
      <c r="D51" s="433"/>
      <c r="E51" s="433"/>
    </row>
    <row r="52" spans="1:7" ht="14.25" customHeight="1">
      <c r="A52" s="433"/>
      <c r="B52" s="433"/>
      <c r="C52" s="433"/>
      <c r="D52" s="433"/>
      <c r="E52" s="433"/>
    </row>
    <row r="53" spans="1:7" ht="14.25" customHeight="1">
      <c r="A53" s="434"/>
      <c r="B53" s="434"/>
      <c r="C53" s="434"/>
      <c r="D53" s="434"/>
      <c r="E53" s="434"/>
    </row>
    <row r="54" spans="1:7" ht="14.25" customHeight="1">
      <c r="A54" s="433"/>
      <c r="B54" s="433"/>
      <c r="C54" s="433"/>
      <c r="D54" s="433"/>
      <c r="E54" s="433"/>
    </row>
    <row r="55" spans="1:7" ht="14.25" customHeight="1">
      <c r="A55" s="433"/>
      <c r="B55" s="433"/>
      <c r="C55" s="433"/>
      <c r="D55" s="433"/>
      <c r="E55" s="433"/>
    </row>
    <row r="56" spans="1:7" ht="14.25" customHeight="1">
      <c r="A56" s="430"/>
      <c r="B56" s="430"/>
      <c r="C56" s="430"/>
      <c r="D56" s="431"/>
      <c r="E56" s="431"/>
    </row>
    <row r="57" spans="1:7" ht="14.25" customHeight="1">
      <c r="A57" s="433"/>
      <c r="B57" s="433"/>
      <c r="C57" s="433"/>
      <c r="D57" s="433"/>
      <c r="E57" s="433"/>
      <c r="F57" s="429"/>
      <c r="G57" s="429"/>
    </row>
    <row r="58" spans="1:7" ht="14.25" customHeight="1">
      <c r="A58" s="433"/>
      <c r="B58" s="433"/>
      <c r="C58" s="433"/>
      <c r="D58" s="433"/>
      <c r="E58" s="433"/>
    </row>
    <row r="59" spans="1:7" ht="14.25" customHeight="1">
      <c r="A59" s="434"/>
      <c r="B59" s="434"/>
      <c r="C59" s="434"/>
      <c r="D59" s="434"/>
      <c r="E59" s="434"/>
    </row>
    <row r="60" spans="1:7" ht="14.25" customHeight="1">
      <c r="A60" s="434"/>
      <c r="B60" s="434"/>
      <c r="C60" s="434"/>
      <c r="D60" s="434"/>
      <c r="E60" s="434"/>
    </row>
    <row r="61" spans="1:7" ht="14.25" customHeight="1">
      <c r="A61" s="433"/>
      <c r="B61" s="433"/>
      <c r="C61" s="433"/>
      <c r="D61" s="433"/>
      <c r="E61" s="433"/>
    </row>
    <row r="62" spans="1:7" ht="14.25" customHeight="1">
      <c r="A62" s="434"/>
      <c r="B62" s="434"/>
      <c r="C62" s="434"/>
      <c r="D62" s="434"/>
      <c r="E62" s="434"/>
    </row>
    <row r="63" spans="1:7" ht="14.25" customHeight="1">
      <c r="A63" s="433"/>
      <c r="B63" s="433"/>
      <c r="C63" s="433"/>
      <c r="D63" s="433"/>
      <c r="E63" s="433"/>
    </row>
    <row r="64" spans="1:7" ht="14.25" customHeight="1">
      <c r="A64" s="433"/>
      <c r="B64" s="433"/>
      <c r="C64" s="433"/>
      <c r="D64" s="433"/>
      <c r="E64" s="433"/>
    </row>
    <row r="65" spans="1:5" ht="14.25" customHeight="1">
      <c r="A65" s="433"/>
      <c r="B65" s="433"/>
      <c r="C65" s="433"/>
      <c r="D65" s="433"/>
      <c r="E65" s="433"/>
    </row>
    <row r="66" spans="1:5" ht="14.25" customHeight="1">
      <c r="A66" s="433"/>
      <c r="B66" s="433"/>
      <c r="C66" s="433"/>
      <c r="D66" s="433"/>
      <c r="E66" s="433"/>
    </row>
    <row r="67" spans="1:5" ht="14.25" customHeight="1">
      <c r="A67" s="433"/>
      <c r="B67" s="433"/>
      <c r="C67" s="433"/>
      <c r="D67" s="433"/>
      <c r="E67" s="433"/>
    </row>
    <row r="68" spans="1:5" ht="14.25" customHeight="1">
      <c r="A68" s="433"/>
      <c r="B68" s="433"/>
      <c r="C68" s="433"/>
      <c r="D68" s="433"/>
      <c r="E68" s="433"/>
    </row>
    <row r="69" spans="1:5" ht="14.25" customHeight="1">
      <c r="A69" s="433"/>
      <c r="B69" s="433"/>
      <c r="C69" s="433"/>
      <c r="D69" s="433"/>
      <c r="E69" s="433"/>
    </row>
    <row r="70" spans="1:5" ht="14.25" customHeight="1">
      <c r="A70" s="433"/>
      <c r="B70" s="433"/>
      <c r="C70" s="433"/>
      <c r="D70" s="433"/>
      <c r="E70" s="433"/>
    </row>
    <row r="71" spans="1:5" ht="14.25" customHeight="1">
      <c r="A71" s="433"/>
      <c r="B71" s="433"/>
      <c r="C71" s="433"/>
      <c r="D71" s="433"/>
      <c r="E71" s="433"/>
    </row>
    <row r="72" spans="1:5" ht="14.25" customHeight="1">
      <c r="A72" s="430"/>
      <c r="B72" s="430"/>
      <c r="C72" s="430"/>
      <c r="D72" s="431"/>
      <c r="E72" s="431"/>
    </row>
    <row r="73" spans="1:5" ht="14.25" customHeight="1">
      <c r="A73" s="433"/>
      <c r="B73" s="433"/>
      <c r="C73" s="433"/>
      <c r="D73" s="433"/>
      <c r="E73" s="433"/>
    </row>
    <row r="74" spans="1:5" ht="14.25" customHeight="1">
      <c r="A74" s="433"/>
      <c r="B74" s="433"/>
      <c r="C74" s="433"/>
      <c r="D74" s="433"/>
      <c r="E74" s="433"/>
    </row>
    <row r="75" spans="1:5" ht="14.25" customHeight="1">
      <c r="A75" s="433"/>
      <c r="B75" s="433"/>
      <c r="C75" s="433"/>
      <c r="D75" s="433"/>
      <c r="E75" s="433"/>
    </row>
    <row r="76" spans="1:5" ht="14.25" customHeight="1">
      <c r="A76" s="433"/>
      <c r="B76" s="433"/>
      <c r="C76" s="433"/>
      <c r="D76" s="433"/>
      <c r="E76" s="433"/>
    </row>
    <row r="77" spans="1:5" ht="14.25" customHeight="1">
      <c r="A77" s="433"/>
      <c r="B77" s="433"/>
      <c r="C77" s="433"/>
      <c r="D77" s="433"/>
      <c r="E77" s="433"/>
    </row>
    <row r="78" spans="1:5" ht="14.25" customHeight="1">
      <c r="A78" s="433"/>
      <c r="B78" s="433"/>
      <c r="C78" s="433"/>
      <c r="D78" s="433"/>
      <c r="E78" s="433"/>
    </row>
    <row r="79" spans="1:5" ht="14.25" customHeight="1">
      <c r="A79" s="433"/>
      <c r="B79" s="433"/>
      <c r="C79" s="433"/>
      <c r="D79" s="433"/>
      <c r="E79" s="433"/>
    </row>
    <row r="80" spans="1:5" ht="14.25" customHeight="1">
      <c r="A80" s="433"/>
      <c r="B80" s="433"/>
      <c r="C80" s="433"/>
      <c r="D80" s="433"/>
      <c r="E80" s="433"/>
    </row>
    <row r="81" spans="1:5" ht="14.25" customHeight="1">
      <c r="A81" s="430"/>
      <c r="B81" s="430"/>
      <c r="C81" s="430"/>
      <c r="D81" s="431"/>
      <c r="E81" s="431"/>
    </row>
    <row r="82" spans="1:5" ht="14.25" customHeight="1">
      <c r="A82" s="433"/>
      <c r="B82" s="433"/>
      <c r="C82" s="433"/>
      <c r="D82" s="433"/>
      <c r="E82" s="433"/>
    </row>
    <row r="83" spans="1:5" ht="14.25" customHeight="1">
      <c r="A83" s="433"/>
      <c r="B83" s="433"/>
      <c r="C83" s="433"/>
      <c r="D83" s="433"/>
      <c r="E83" s="433"/>
    </row>
    <row r="84" spans="1:5" ht="14.25" customHeight="1">
      <c r="A84" s="433"/>
      <c r="B84" s="433"/>
      <c r="C84" s="433"/>
      <c r="D84" s="433"/>
      <c r="E84" s="433"/>
    </row>
    <row r="85" spans="1:5" ht="14.25" customHeight="1">
      <c r="A85" s="433"/>
      <c r="B85" s="433"/>
      <c r="C85" s="433"/>
      <c r="D85" s="433"/>
      <c r="E85" s="433"/>
    </row>
    <row r="86" spans="1:5" ht="14.25" customHeight="1">
      <c r="A86" s="433"/>
      <c r="B86" s="433"/>
      <c r="C86" s="433"/>
      <c r="D86" s="433"/>
      <c r="E86" s="433"/>
    </row>
    <row r="87" spans="1:5" ht="14.25" customHeight="1">
      <c r="A87" s="433"/>
      <c r="B87" s="433"/>
      <c r="C87" s="433"/>
      <c r="D87" s="433"/>
      <c r="E87" s="433"/>
    </row>
    <row r="88" spans="1:5" ht="14.25" customHeight="1">
      <c r="A88" s="433"/>
      <c r="B88" s="433"/>
      <c r="C88" s="433"/>
      <c r="D88" s="433"/>
      <c r="E88" s="433"/>
    </row>
    <row r="89" spans="1:5" ht="14.25" customHeight="1">
      <c r="A89" s="433"/>
      <c r="B89" s="433"/>
      <c r="C89" s="433"/>
      <c r="D89" s="433"/>
      <c r="E89" s="433"/>
    </row>
    <row r="90" spans="1:5" ht="14.25" customHeight="1">
      <c r="A90" s="433"/>
      <c r="B90" s="433"/>
      <c r="C90" s="433"/>
      <c r="D90" s="433"/>
      <c r="E90" s="433"/>
    </row>
    <row r="91" spans="1:5" ht="14.25" customHeight="1">
      <c r="A91" s="421"/>
      <c r="B91" s="421"/>
      <c r="C91" s="421"/>
      <c r="D91" s="433"/>
      <c r="E91" s="433"/>
    </row>
    <row r="92" spans="1:5" ht="14.25" customHeight="1">
      <c r="A92" s="433"/>
      <c r="B92" s="433"/>
      <c r="C92" s="433"/>
      <c r="D92" s="433"/>
      <c r="E92" s="433"/>
    </row>
    <row r="93" spans="1:5" ht="14.25" customHeight="1">
      <c r="A93" s="433"/>
      <c r="B93" s="433"/>
      <c r="C93" s="433"/>
      <c r="D93" s="433"/>
      <c r="E93" s="433"/>
    </row>
    <row r="94" spans="1:5" ht="14.25" customHeight="1">
      <c r="A94" s="433"/>
      <c r="B94" s="433"/>
      <c r="C94" s="433"/>
      <c r="D94" s="433"/>
      <c r="E94" s="433"/>
    </row>
    <row r="95" spans="1:5" ht="14.25" customHeight="1">
      <c r="A95" s="433"/>
      <c r="B95" s="433"/>
      <c r="C95" s="433"/>
      <c r="D95" s="433"/>
      <c r="E95" s="433"/>
    </row>
    <row r="96" spans="1:5" ht="14.25" customHeight="1">
      <c r="A96" s="433"/>
      <c r="B96" s="433"/>
      <c r="C96" s="433"/>
      <c r="D96" s="433"/>
      <c r="E96" s="433"/>
    </row>
    <row r="97" spans="1:7" ht="14.25" customHeight="1">
      <c r="A97" s="433"/>
      <c r="B97" s="433"/>
      <c r="C97" s="433"/>
      <c r="D97" s="433"/>
      <c r="E97" s="433"/>
    </row>
    <row r="98" spans="1:7" ht="14.25" customHeight="1">
      <c r="A98" s="430"/>
      <c r="B98" s="430"/>
      <c r="C98" s="430"/>
      <c r="D98" s="431"/>
      <c r="E98" s="431"/>
      <c r="F98" s="429"/>
      <c r="G98" s="429"/>
    </row>
    <row r="99" spans="1:7" ht="14.25" customHeight="1">
      <c r="A99" s="434"/>
      <c r="B99" s="434"/>
      <c r="C99" s="434"/>
      <c r="D99" s="434"/>
      <c r="E99" s="434"/>
    </row>
    <row r="100" spans="1:7" ht="14.25" customHeight="1">
      <c r="A100" s="433"/>
      <c r="B100" s="433"/>
      <c r="C100" s="433"/>
      <c r="D100" s="433"/>
      <c r="E100" s="433"/>
    </row>
    <row r="101" spans="1:7" ht="14.25" customHeight="1">
      <c r="A101" s="433"/>
      <c r="B101" s="433"/>
      <c r="C101" s="433"/>
      <c r="D101" s="433"/>
      <c r="E101" s="433"/>
    </row>
    <row r="102" spans="1:7" ht="14.25" customHeight="1">
      <c r="A102" s="434"/>
      <c r="B102" s="434"/>
      <c r="C102" s="434"/>
      <c r="D102" s="434"/>
      <c r="E102" s="434"/>
    </row>
    <row r="103" spans="1:7" ht="14.25" customHeight="1">
      <c r="A103" s="433"/>
      <c r="B103" s="433"/>
      <c r="C103" s="433"/>
      <c r="D103" s="433"/>
      <c r="E103" s="433"/>
    </row>
    <row r="104" spans="1:7" ht="14.25" customHeight="1">
      <c r="A104" s="433"/>
      <c r="B104" s="433"/>
      <c r="C104" s="433"/>
      <c r="D104" s="433"/>
      <c r="E104" s="433"/>
    </row>
    <row r="105" spans="1:7" ht="14.25" customHeight="1">
      <c r="A105" s="433"/>
      <c r="B105" s="433"/>
      <c r="C105" s="433"/>
      <c r="D105" s="433"/>
      <c r="E105" s="433"/>
      <c r="F105" s="429"/>
      <c r="G105" s="429"/>
    </row>
    <row r="106" spans="1:7" ht="14.25" customHeight="1">
      <c r="A106" s="434"/>
      <c r="B106" s="434"/>
      <c r="C106" s="434"/>
      <c r="D106" s="434"/>
      <c r="E106" s="434"/>
    </row>
    <row r="107" spans="1:7" ht="14.25" customHeight="1">
      <c r="A107" s="434"/>
      <c r="B107" s="434"/>
      <c r="C107" s="434"/>
      <c r="D107" s="434"/>
      <c r="E107" s="434"/>
    </row>
    <row r="108" spans="1:7" ht="14.25" customHeight="1">
      <c r="A108" s="430"/>
      <c r="B108" s="430"/>
      <c r="C108" s="430"/>
      <c r="D108" s="431"/>
      <c r="E108" s="431"/>
    </row>
    <row r="109" spans="1:7" ht="14.25" customHeight="1">
      <c r="A109" s="433"/>
      <c r="B109" s="433"/>
      <c r="C109" s="433"/>
      <c r="D109" s="433"/>
      <c r="E109" s="433"/>
    </row>
    <row r="110" spans="1:7" ht="14.25" customHeight="1">
      <c r="A110" s="433"/>
      <c r="B110" s="433"/>
      <c r="C110" s="433"/>
      <c r="D110" s="433"/>
      <c r="E110" s="433"/>
    </row>
    <row r="111" spans="1:7" ht="14.25" customHeight="1">
      <c r="A111" s="430"/>
      <c r="B111" s="430"/>
      <c r="C111" s="431"/>
      <c r="D111" s="431"/>
      <c r="E111" s="431"/>
    </row>
    <row r="112" spans="1:7" ht="14.25" customHeight="1">
      <c r="A112" s="421"/>
      <c r="B112" s="421"/>
      <c r="C112" s="421"/>
      <c r="D112" s="431"/>
      <c r="E112" s="431"/>
    </row>
    <row r="113" spans="1:7" ht="14.25" customHeight="1">
      <c r="A113" s="433"/>
      <c r="B113" s="433"/>
      <c r="C113" s="433"/>
      <c r="D113" s="433"/>
      <c r="E113" s="433"/>
      <c r="F113" s="432"/>
      <c r="G113" s="432"/>
    </row>
    <row r="114" spans="1:7" ht="14.25" customHeight="1">
      <c r="A114" s="433"/>
      <c r="B114" s="433"/>
      <c r="C114" s="433"/>
      <c r="D114" s="433"/>
      <c r="E114" s="433"/>
      <c r="F114" s="429"/>
      <c r="G114" s="429"/>
    </row>
    <row r="115" spans="1:7" ht="14.25" customHeight="1">
      <c r="A115" s="433"/>
      <c r="B115" s="433"/>
      <c r="C115" s="433"/>
      <c r="D115" s="433"/>
      <c r="E115" s="433"/>
    </row>
    <row r="116" spans="1:7" ht="14.25" customHeight="1">
      <c r="A116" s="433"/>
      <c r="B116" s="433"/>
      <c r="C116" s="433"/>
      <c r="D116" s="433"/>
      <c r="E116" s="433"/>
    </row>
    <row r="117" spans="1:7" ht="14.25" customHeight="1">
      <c r="A117" s="433"/>
      <c r="B117" s="433"/>
      <c r="C117" s="433"/>
      <c r="D117" s="433"/>
      <c r="E117" s="433"/>
    </row>
    <row r="118" spans="1:7" ht="14.25" customHeight="1">
      <c r="A118" s="433"/>
      <c r="B118" s="433"/>
      <c r="C118" s="433"/>
      <c r="D118" s="433"/>
      <c r="E118" s="433"/>
      <c r="F118" s="429"/>
      <c r="G118" s="429"/>
    </row>
    <row r="119" spans="1:7" ht="14.25" customHeight="1">
      <c r="A119" s="433"/>
      <c r="B119" s="433"/>
      <c r="C119" s="433"/>
      <c r="D119" s="433"/>
      <c r="E119" s="433"/>
    </row>
    <row r="120" spans="1:7" ht="14.25" customHeight="1">
      <c r="A120" s="433"/>
      <c r="B120" s="433"/>
      <c r="C120" s="433"/>
      <c r="D120" s="433"/>
      <c r="E120" s="433"/>
    </row>
    <row r="121" spans="1:7" ht="14.25" customHeight="1">
      <c r="A121" s="433"/>
      <c r="B121" s="433"/>
      <c r="C121" s="433"/>
      <c r="D121" s="433"/>
      <c r="E121" s="433"/>
    </row>
    <row r="122" spans="1:7" ht="14.25" customHeight="1">
      <c r="A122" s="433"/>
      <c r="B122" s="433"/>
      <c r="C122" s="433"/>
      <c r="D122" s="433"/>
      <c r="E122" s="433"/>
    </row>
    <row r="123" spans="1:7" ht="14.25" customHeight="1">
      <c r="A123" s="433"/>
      <c r="B123" s="433"/>
      <c r="C123" s="433"/>
      <c r="D123" s="433"/>
      <c r="E123" s="433"/>
    </row>
    <row r="124" spans="1:7" ht="14.25" customHeight="1">
      <c r="A124" s="433"/>
      <c r="B124" s="433"/>
      <c r="C124" s="433"/>
      <c r="D124" s="433"/>
      <c r="E124" s="433"/>
    </row>
    <row r="125" spans="1:7" ht="14.25" customHeight="1">
      <c r="A125" s="433"/>
      <c r="B125" s="433"/>
      <c r="C125" s="433"/>
      <c r="D125" s="433"/>
      <c r="E125" s="433"/>
    </row>
    <row r="126" spans="1:7" ht="14.25" customHeight="1">
      <c r="A126" s="433"/>
      <c r="B126" s="433"/>
      <c r="C126" s="433"/>
      <c r="D126" s="433"/>
      <c r="E126" s="433"/>
    </row>
    <row r="127" spans="1:7" ht="14.25" customHeight="1">
      <c r="A127" s="433"/>
      <c r="B127" s="433"/>
      <c r="C127" s="433"/>
      <c r="D127" s="433"/>
      <c r="E127" s="433"/>
    </row>
    <row r="128" spans="1:7" ht="14.25" customHeight="1">
      <c r="A128" s="433"/>
      <c r="B128" s="433"/>
      <c r="C128" s="433"/>
      <c r="D128" s="433"/>
      <c r="E128" s="433"/>
    </row>
    <row r="129" spans="1:5" ht="14.25" customHeight="1">
      <c r="A129" s="435"/>
      <c r="B129" s="435"/>
      <c r="C129" s="435"/>
      <c r="D129" s="435"/>
      <c r="E129" s="435"/>
    </row>
    <row r="130" spans="1:5" ht="14.25" customHeight="1">
      <c r="A130" s="434"/>
      <c r="B130" s="434"/>
      <c r="C130" s="434"/>
      <c r="D130" s="434"/>
      <c r="E130" s="434"/>
    </row>
    <row r="131" spans="1:5" ht="14.25" customHeight="1">
      <c r="A131" s="434"/>
      <c r="B131" s="434"/>
      <c r="C131" s="434"/>
      <c r="D131" s="434"/>
      <c r="E131" s="434"/>
    </row>
    <row r="132" spans="1:5" ht="14.25" customHeight="1">
      <c r="A132" s="433"/>
      <c r="B132" s="433"/>
      <c r="C132" s="433"/>
      <c r="D132" s="433"/>
      <c r="E132" s="433"/>
    </row>
    <row r="133" spans="1:5" ht="14.25" customHeight="1">
      <c r="A133" s="434"/>
      <c r="B133" s="434"/>
      <c r="C133" s="434"/>
      <c r="D133" s="434"/>
      <c r="E133" s="434"/>
    </row>
    <row r="134" spans="1:5" ht="14.25" customHeight="1">
      <c r="A134" s="433"/>
      <c r="B134" s="433"/>
      <c r="C134" s="433"/>
      <c r="D134" s="433"/>
      <c r="E134" s="433"/>
    </row>
    <row r="135" spans="1:5" ht="14.25" customHeight="1">
      <c r="A135" s="434"/>
      <c r="B135" s="434"/>
      <c r="C135" s="434"/>
      <c r="D135" s="434"/>
      <c r="E135" s="434"/>
    </row>
    <row r="136" spans="1:5" ht="14.25" customHeight="1">
      <c r="A136" s="433"/>
      <c r="B136" s="433"/>
      <c r="C136" s="433"/>
      <c r="D136" s="433"/>
      <c r="E136" s="433"/>
    </row>
    <row r="137" spans="1:5" ht="14.25" customHeight="1">
      <c r="A137" s="433"/>
      <c r="B137" s="433"/>
      <c r="C137" s="433"/>
      <c r="D137" s="433"/>
      <c r="E137" s="433"/>
    </row>
    <row r="138" spans="1:5" ht="14.25" customHeight="1">
      <c r="A138" s="433"/>
      <c r="B138" s="433"/>
      <c r="C138" s="433"/>
      <c r="D138" s="433"/>
      <c r="E138" s="433"/>
    </row>
    <row r="139" spans="1:5" ht="14.25" customHeight="1">
      <c r="A139" s="433"/>
      <c r="B139" s="433"/>
      <c r="C139" s="433"/>
      <c r="D139" s="433"/>
      <c r="E139" s="433"/>
    </row>
    <row r="140" spans="1:5" ht="14.25" customHeight="1">
      <c r="A140" s="433"/>
      <c r="B140" s="433"/>
      <c r="C140" s="433"/>
      <c r="D140" s="433"/>
      <c r="E140" s="433"/>
    </row>
    <row r="141" spans="1:5" ht="14.25" customHeight="1">
      <c r="A141" s="433"/>
      <c r="B141" s="433"/>
      <c r="C141" s="433"/>
      <c r="D141" s="433"/>
      <c r="E141" s="433"/>
    </row>
    <row r="142" spans="1:5" ht="14.25" customHeight="1">
      <c r="A142" s="436"/>
      <c r="B142" s="436"/>
      <c r="C142" s="436"/>
      <c r="D142" s="436"/>
      <c r="E142" s="436"/>
    </row>
    <row r="143" spans="1:5" ht="14.25" customHeight="1">
      <c r="A143" s="436"/>
      <c r="B143" s="436"/>
      <c r="C143" s="436"/>
      <c r="D143" s="436"/>
      <c r="E143" s="436"/>
    </row>
    <row r="144" spans="1:5" ht="14.25" customHeight="1">
      <c r="A144" s="421"/>
      <c r="B144" s="421"/>
      <c r="C144" s="421"/>
      <c r="D144" s="431"/>
      <c r="E144" s="431"/>
    </row>
    <row r="145" spans="1:5" ht="14.25" customHeight="1">
      <c r="A145" s="433"/>
      <c r="B145" s="433"/>
      <c r="C145" s="433"/>
      <c r="D145" s="433"/>
      <c r="E145" s="433"/>
    </row>
    <row r="146" spans="1:5" ht="14.25" customHeight="1">
      <c r="A146" s="433"/>
      <c r="B146" s="433"/>
      <c r="C146" s="433"/>
      <c r="D146" s="433"/>
      <c r="E146" s="433"/>
    </row>
    <row r="147" spans="1:5" ht="14.25" customHeight="1">
      <c r="A147" s="433"/>
      <c r="B147" s="433"/>
      <c r="C147" s="433"/>
      <c r="D147" s="433"/>
      <c r="E147" s="433"/>
    </row>
    <row r="148" spans="1:5" ht="14.25" customHeight="1">
      <c r="A148" s="433"/>
      <c r="B148" s="433"/>
      <c r="C148" s="433"/>
      <c r="D148" s="433"/>
      <c r="E148" s="433"/>
    </row>
    <row r="149" spans="1:5" ht="14.25" customHeight="1">
      <c r="A149" s="433"/>
      <c r="B149" s="433"/>
      <c r="C149" s="433"/>
      <c r="D149" s="433"/>
      <c r="E149" s="433"/>
    </row>
    <row r="150" spans="1:5" ht="14.25" customHeight="1">
      <c r="A150" s="433"/>
      <c r="B150" s="433"/>
      <c r="C150" s="433"/>
      <c r="D150" s="433"/>
      <c r="E150" s="433"/>
    </row>
    <row r="151" spans="1:5" ht="14.25" customHeight="1">
      <c r="A151" s="433"/>
      <c r="B151" s="433"/>
      <c r="C151" s="433"/>
      <c r="D151" s="433"/>
      <c r="E151" s="433"/>
    </row>
    <row r="152" spans="1:5" ht="14.25" customHeight="1">
      <c r="A152" s="433"/>
      <c r="B152" s="433"/>
      <c r="C152" s="433"/>
      <c r="D152" s="433"/>
      <c r="E152" s="433"/>
    </row>
    <row r="153" spans="1:5" ht="14.25" customHeight="1">
      <c r="A153" s="421"/>
      <c r="B153" s="421"/>
      <c r="C153" s="421"/>
      <c r="D153" s="431"/>
      <c r="E153" s="431"/>
    </row>
    <row r="154" spans="1:5" ht="14.25" customHeight="1">
      <c r="A154" s="433"/>
      <c r="B154" s="433"/>
      <c r="C154" s="433"/>
      <c r="D154" s="433"/>
      <c r="E154" s="433"/>
    </row>
    <row r="155" spans="1:5" ht="12" customHeight="1">
      <c r="A155" s="433"/>
      <c r="B155" s="433"/>
      <c r="C155" s="433"/>
      <c r="D155" s="433"/>
      <c r="E155" s="433"/>
    </row>
    <row r="156" spans="1:5" ht="12" customHeight="1">
      <c r="A156" s="433"/>
      <c r="B156" s="433"/>
      <c r="C156" s="433"/>
      <c r="D156" s="433"/>
      <c r="E156" s="433"/>
    </row>
    <row r="157" spans="1:5" ht="12" customHeight="1">
      <c r="A157" s="433"/>
      <c r="B157" s="433"/>
      <c r="C157" s="433"/>
      <c r="D157" s="433"/>
      <c r="E157" s="433"/>
    </row>
    <row r="158" spans="1:5" ht="12" customHeight="1">
      <c r="A158" s="433"/>
      <c r="B158" s="433"/>
      <c r="C158" s="433"/>
      <c r="D158" s="433"/>
      <c r="E158" s="433"/>
    </row>
    <row r="159" spans="1:5" ht="12" customHeight="1">
      <c r="A159" s="433"/>
      <c r="B159" s="433"/>
      <c r="C159" s="433"/>
      <c r="D159" s="433"/>
      <c r="E159" s="433"/>
    </row>
    <row r="160" spans="1:5" ht="12" customHeight="1">
      <c r="A160" s="433"/>
      <c r="B160" s="433"/>
      <c r="C160" s="433"/>
      <c r="D160" s="433"/>
      <c r="E160" s="433"/>
    </row>
    <row r="161" spans="1:9" ht="12" customHeight="1">
      <c r="A161" s="433"/>
      <c r="B161" s="433"/>
      <c r="C161" s="433"/>
      <c r="D161" s="433"/>
      <c r="E161" s="433"/>
    </row>
    <row r="162" spans="1:9" ht="12" customHeight="1">
      <c r="A162" s="433"/>
      <c r="B162" s="433"/>
      <c r="C162" s="433"/>
      <c r="D162" s="433"/>
      <c r="E162" s="433"/>
    </row>
    <row r="163" spans="1:9" ht="12.75" customHeight="1">
      <c r="A163" s="433"/>
      <c r="B163" s="433"/>
      <c r="C163" s="433"/>
      <c r="D163" s="433"/>
      <c r="E163" s="433"/>
    </row>
    <row r="164" spans="1:9" ht="12" hidden="1" customHeight="1">
      <c r="A164" s="436"/>
      <c r="B164" s="436"/>
      <c r="C164" s="436"/>
      <c r="D164" s="436"/>
      <c r="E164" s="436"/>
    </row>
    <row r="165" spans="1:9">
      <c r="A165" s="437"/>
      <c r="B165" s="437"/>
      <c r="C165" s="437"/>
      <c r="D165" s="437"/>
      <c r="E165" s="437"/>
    </row>
    <row r="166" spans="1:9">
      <c r="A166" s="437"/>
      <c r="B166" s="437"/>
      <c r="C166" s="437"/>
      <c r="D166" s="437"/>
      <c r="E166" s="437"/>
    </row>
    <row r="167" spans="1:9" s="437" customFormat="1" ht="15.75" customHeight="1"/>
    <row r="168" spans="1:9" s="437" customFormat="1" ht="11.45" customHeight="1"/>
    <row r="169" spans="1:9" s="437" customFormat="1" ht="13.5" customHeight="1"/>
    <row r="170" spans="1:9" s="437" customFormat="1" ht="14.45" customHeight="1">
      <c r="A170" s="396"/>
      <c r="B170" s="396"/>
      <c r="C170" s="396"/>
      <c r="D170" s="396"/>
      <c r="E170" s="396"/>
    </row>
    <row r="171" spans="1:9" s="437" customFormat="1">
      <c r="A171" s="396"/>
      <c r="B171" s="396"/>
      <c r="C171" s="396"/>
      <c r="D171" s="396"/>
      <c r="E171" s="396"/>
      <c r="F171" s="438"/>
      <c r="G171" s="438"/>
      <c r="H171" s="438"/>
      <c r="I171" s="438"/>
    </row>
  </sheetData>
  <mergeCells count="6">
    <mergeCell ref="D34:E34"/>
    <mergeCell ref="A9:E9"/>
    <mergeCell ref="A11:D11"/>
    <mergeCell ref="D31:E31"/>
    <mergeCell ref="D32:E32"/>
    <mergeCell ref="D33:E33"/>
  </mergeCells>
  <pageMargins left="0.70866141732283472" right="0.11811023622047245" top="0.7480314960629921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" workbookViewId="0">
      <selection activeCell="R20" sqref="R20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20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57.95" customHeight="1">
      <c r="A23" s="500" t="s">
        <v>23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250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511" t="s">
        <v>251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329200</v>
      </c>
      <c r="J30" s="41">
        <f>SUM(J31+J42+J61+J82+J89+J109+J131+J150+J160)</f>
        <v>329200</v>
      </c>
      <c r="K30" s="42">
        <f>SUM(K31+K42+K61+K82+K89+K109+K131+K150+K160)</f>
        <v>327415.61000000004</v>
      </c>
      <c r="L30" s="41">
        <f>SUM(L31+L42+L61+L82+L89+L109+L131+L150+L160)</f>
        <v>327415.61000000004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250700</v>
      </c>
      <c r="J31" s="41">
        <f>SUM(J32+J38)</f>
        <v>250700</v>
      </c>
      <c r="K31" s="49">
        <f>SUM(K32+K38)</f>
        <v>250700</v>
      </c>
      <c r="L31" s="50">
        <f>SUM(L32+L38)</f>
        <v>250700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247000</v>
      </c>
      <c r="J32" s="41">
        <f>SUM(J33)</f>
        <v>247000</v>
      </c>
      <c r="K32" s="42">
        <f>SUM(K33)</f>
        <v>247000</v>
      </c>
      <c r="L32" s="41">
        <f>SUM(L33)</f>
        <v>247000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247000</v>
      </c>
      <c r="J33" s="41">
        <f t="shared" ref="J33:L34" si="0">SUM(J34)</f>
        <v>247000</v>
      </c>
      <c r="K33" s="41">
        <f t="shared" si="0"/>
        <v>247000</v>
      </c>
      <c r="L33" s="41">
        <f t="shared" si="0"/>
        <v>247000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247000</v>
      </c>
      <c r="J34" s="42">
        <f t="shared" si="0"/>
        <v>247000</v>
      </c>
      <c r="K34" s="42">
        <f t="shared" si="0"/>
        <v>247000</v>
      </c>
      <c r="L34" s="42">
        <f t="shared" si="0"/>
        <v>247000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247000</v>
      </c>
      <c r="J35" s="57">
        <v>247000</v>
      </c>
      <c r="K35" s="57">
        <v>247000</v>
      </c>
      <c r="L35" s="57">
        <v>247000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3700</v>
      </c>
      <c r="J38" s="41">
        <f t="shared" si="1"/>
        <v>3700</v>
      </c>
      <c r="K38" s="42">
        <f t="shared" si="1"/>
        <v>3700</v>
      </c>
      <c r="L38" s="41">
        <f t="shared" si="1"/>
        <v>3700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3700</v>
      </c>
      <c r="J39" s="41">
        <f t="shared" si="1"/>
        <v>3700</v>
      </c>
      <c r="K39" s="41">
        <f t="shared" si="1"/>
        <v>3700</v>
      </c>
      <c r="L39" s="41">
        <f t="shared" si="1"/>
        <v>3700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3700</v>
      </c>
      <c r="J40" s="41">
        <f t="shared" si="1"/>
        <v>3700</v>
      </c>
      <c r="K40" s="41">
        <f t="shared" si="1"/>
        <v>3700</v>
      </c>
      <c r="L40" s="41">
        <f t="shared" si="1"/>
        <v>3700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3700</v>
      </c>
      <c r="J41" s="57">
        <v>3700</v>
      </c>
      <c r="K41" s="57">
        <v>3700</v>
      </c>
      <c r="L41" s="57">
        <v>3700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69600</v>
      </c>
      <c r="J42" s="62">
        <f t="shared" si="2"/>
        <v>69600</v>
      </c>
      <c r="K42" s="61">
        <f t="shared" si="2"/>
        <v>67977.58</v>
      </c>
      <c r="L42" s="61">
        <f t="shared" si="2"/>
        <v>67977.58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69600</v>
      </c>
      <c r="J43" s="42">
        <f t="shared" si="2"/>
        <v>69600</v>
      </c>
      <c r="K43" s="41">
        <f t="shared" si="2"/>
        <v>67977.58</v>
      </c>
      <c r="L43" s="42">
        <f t="shared" si="2"/>
        <v>67977.58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69600</v>
      </c>
      <c r="J44" s="42">
        <f t="shared" si="2"/>
        <v>69600</v>
      </c>
      <c r="K44" s="50">
        <f t="shared" si="2"/>
        <v>67977.58</v>
      </c>
      <c r="L44" s="50">
        <f t="shared" si="2"/>
        <v>67977.58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69600</v>
      </c>
      <c r="J45" s="68">
        <f>SUM(J46:J60)</f>
        <v>69600</v>
      </c>
      <c r="K45" s="69">
        <f>SUM(K46:K60)</f>
        <v>67977.58</v>
      </c>
      <c r="L45" s="69">
        <f>SUM(L46:L60)</f>
        <v>67977.58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900</v>
      </c>
      <c r="J46" s="57">
        <v>900</v>
      </c>
      <c r="K46" s="57">
        <v>831.25</v>
      </c>
      <c r="L46" s="57">
        <v>831.25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36</v>
      </c>
      <c r="L47" s="57">
        <v>36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1500</v>
      </c>
      <c r="K48" s="57">
        <v>1279.8699999999999</v>
      </c>
      <c r="L48" s="57">
        <v>1279.8699999999999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6200</v>
      </c>
      <c r="J49" s="57">
        <v>6200</v>
      </c>
      <c r="K49" s="57">
        <v>5386.87</v>
      </c>
      <c r="L49" s="57">
        <v>5386.87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500</v>
      </c>
      <c r="K50" s="57">
        <v>500</v>
      </c>
      <c r="L50" s="57">
        <v>500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100</v>
      </c>
      <c r="J51" s="57">
        <v>100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700</v>
      </c>
      <c r="J54" s="57">
        <v>700</v>
      </c>
      <c r="K54" s="57">
        <v>679.62</v>
      </c>
      <c r="L54" s="57">
        <v>679.62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400</v>
      </c>
      <c r="J55" s="57">
        <v>400</v>
      </c>
      <c r="K55" s="57">
        <v>100</v>
      </c>
      <c r="L55" s="57">
        <v>100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48200</v>
      </c>
      <c r="J57" s="57">
        <v>48200</v>
      </c>
      <c r="K57" s="57">
        <v>48200</v>
      </c>
      <c r="L57" s="57">
        <v>48200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1300</v>
      </c>
      <c r="J58" s="57">
        <v>1300</v>
      </c>
      <c r="K58" s="57">
        <v>1263.97</v>
      </c>
      <c r="L58" s="57">
        <v>1263.97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9700</v>
      </c>
      <c r="J60" s="57">
        <v>9700</v>
      </c>
      <c r="K60" s="57">
        <v>9700</v>
      </c>
      <c r="L60" s="57">
        <v>9700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8900</v>
      </c>
      <c r="J131" s="81">
        <f>SUM(J132+J137+J145)</f>
        <v>8900</v>
      </c>
      <c r="K131" s="42">
        <f>SUM(K132+K137+K145)</f>
        <v>8738.0300000000007</v>
      </c>
      <c r="L131" s="41">
        <f>SUM(L132+L137+L145)</f>
        <v>8738.0300000000007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8900</v>
      </c>
      <c r="J145" s="81">
        <f t="shared" si="15"/>
        <v>8900</v>
      </c>
      <c r="K145" s="42">
        <f t="shared" si="15"/>
        <v>8738.0300000000007</v>
      </c>
      <c r="L145" s="41">
        <f t="shared" si="15"/>
        <v>8738.0300000000007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8900</v>
      </c>
      <c r="J146" s="94">
        <f t="shared" si="15"/>
        <v>8900</v>
      </c>
      <c r="K146" s="69">
        <f t="shared" si="15"/>
        <v>8738.0300000000007</v>
      </c>
      <c r="L146" s="68">
        <f t="shared" si="15"/>
        <v>8738.0300000000007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8900</v>
      </c>
      <c r="J147" s="81">
        <f>SUM(J148:J149)</f>
        <v>8900</v>
      </c>
      <c r="K147" s="42">
        <f>SUM(K148:K149)</f>
        <v>8738.0300000000007</v>
      </c>
      <c r="L147" s="41">
        <f>SUM(L148:L149)</f>
        <v>8738.0300000000007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8900</v>
      </c>
      <c r="J148" s="95">
        <v>8900</v>
      </c>
      <c r="K148" s="95">
        <v>8738.0300000000007</v>
      </c>
      <c r="L148" s="95">
        <v>8738.0300000000007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329200</v>
      </c>
      <c r="J360" s="90">
        <f>SUM(J30+J176)</f>
        <v>329200</v>
      </c>
      <c r="K360" s="90">
        <f>SUM(K30+K176)</f>
        <v>327415.61000000004</v>
      </c>
      <c r="L360" s="90">
        <f>SUM(L30+L176)</f>
        <v>327415.61000000004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5" workbookViewId="0">
      <selection activeCell="Q14" sqref="Q14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20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43.5" customHeight="1">
      <c r="A23" s="500" t="s">
        <v>252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250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511" t="s">
        <v>251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3000</v>
      </c>
      <c r="J30" s="41">
        <f>SUM(J31+J42+J61+J82+J89+J109+J131+J150+J160)</f>
        <v>3000</v>
      </c>
      <c r="K30" s="42">
        <f>SUM(K31+K42+K61+K82+K89+K109+K131+K150+K160)</f>
        <v>2904</v>
      </c>
      <c r="L30" s="41">
        <f>SUM(L31+L42+L61+L82+L89+L109+L131+L150+L160)</f>
        <v>2904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3000</v>
      </c>
      <c r="J42" s="62">
        <f t="shared" si="2"/>
        <v>3000</v>
      </c>
      <c r="K42" s="61">
        <f t="shared" si="2"/>
        <v>2904</v>
      </c>
      <c r="L42" s="61">
        <f t="shared" si="2"/>
        <v>2904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3000</v>
      </c>
      <c r="J43" s="42">
        <f t="shared" si="2"/>
        <v>3000</v>
      </c>
      <c r="K43" s="41">
        <f t="shared" si="2"/>
        <v>2904</v>
      </c>
      <c r="L43" s="42">
        <f t="shared" si="2"/>
        <v>2904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3000</v>
      </c>
      <c r="J44" s="42">
        <f t="shared" si="2"/>
        <v>3000</v>
      </c>
      <c r="K44" s="50">
        <f t="shared" si="2"/>
        <v>2904</v>
      </c>
      <c r="L44" s="50">
        <f t="shared" si="2"/>
        <v>2904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3000</v>
      </c>
      <c r="J45" s="68">
        <f>SUM(J46:J60)</f>
        <v>3000</v>
      </c>
      <c r="K45" s="69">
        <f>SUM(K46:K60)</f>
        <v>2904</v>
      </c>
      <c r="L45" s="69">
        <f>SUM(L46:L60)</f>
        <v>2904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3000</v>
      </c>
      <c r="J60" s="57">
        <v>3000</v>
      </c>
      <c r="K60" s="57">
        <v>2904</v>
      </c>
      <c r="L60" s="57">
        <v>2904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3000</v>
      </c>
      <c r="J360" s="90">
        <f>SUM(J30+J176)</f>
        <v>3000</v>
      </c>
      <c r="K360" s="90">
        <f>SUM(K30+K176)</f>
        <v>2904</v>
      </c>
      <c r="L360" s="90">
        <f>SUM(L30+L176)</f>
        <v>2904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54" workbookViewId="0">
      <selection activeCell="Q14" sqref="Q14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20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43.5" customHeight="1">
      <c r="A23" s="500" t="s">
        <v>253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250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511" t="s">
        <v>251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2700</v>
      </c>
      <c r="J30" s="41">
        <f>SUM(J31+J42+J61+J82+J89+J109+J131+J150+J160)</f>
        <v>2700</v>
      </c>
      <c r="K30" s="42">
        <f>SUM(K31+K42+K61+K82+K89+K109+K131+K150+K160)</f>
        <v>2700</v>
      </c>
      <c r="L30" s="41">
        <f>SUM(L31+L42+L61+L82+L89+L109+L131+L150+L160)</f>
        <v>2700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2700</v>
      </c>
      <c r="J42" s="62">
        <f t="shared" si="2"/>
        <v>2700</v>
      </c>
      <c r="K42" s="61">
        <f t="shared" si="2"/>
        <v>2700</v>
      </c>
      <c r="L42" s="61">
        <f t="shared" si="2"/>
        <v>2700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2700</v>
      </c>
      <c r="J43" s="42">
        <f t="shared" si="2"/>
        <v>2700</v>
      </c>
      <c r="K43" s="41">
        <f t="shared" si="2"/>
        <v>2700</v>
      </c>
      <c r="L43" s="42">
        <f t="shared" si="2"/>
        <v>2700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2700</v>
      </c>
      <c r="J44" s="42">
        <f t="shared" si="2"/>
        <v>2700</v>
      </c>
      <c r="K44" s="50">
        <f t="shared" si="2"/>
        <v>2700</v>
      </c>
      <c r="L44" s="50">
        <f t="shared" si="2"/>
        <v>2700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2700</v>
      </c>
      <c r="J45" s="68">
        <f>SUM(J46:J60)</f>
        <v>2700</v>
      </c>
      <c r="K45" s="69">
        <f>SUM(K46:K60)</f>
        <v>2700</v>
      </c>
      <c r="L45" s="69">
        <f>SUM(L46:L60)</f>
        <v>2700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1500</v>
      </c>
      <c r="J54" s="57">
        <v>1500</v>
      </c>
      <c r="K54" s="57">
        <v>1500</v>
      </c>
      <c r="L54" s="57">
        <v>1500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1200</v>
      </c>
      <c r="J60" s="57">
        <v>1200</v>
      </c>
      <c r="K60" s="57">
        <v>1200</v>
      </c>
      <c r="L60" s="57">
        <v>1200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9100</v>
      </c>
      <c r="J176" s="81">
        <f>SUM(J177+J230+J295)</f>
        <v>9100</v>
      </c>
      <c r="K176" s="42">
        <f>SUM(K177+K230+K295)</f>
        <v>9037.2899999999991</v>
      </c>
      <c r="L176" s="41">
        <f>SUM(L177+L230+L295)</f>
        <v>9037.2899999999991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9100</v>
      </c>
      <c r="J177" s="61">
        <f>SUM(J178+J201+J208+J220+J224)</f>
        <v>9100</v>
      </c>
      <c r="K177" s="61">
        <f>SUM(K178+K201+K208+K220+K224)</f>
        <v>9037.2899999999991</v>
      </c>
      <c r="L177" s="61">
        <f>SUM(L178+L201+L208+L220+L224)</f>
        <v>9037.2899999999991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9100</v>
      </c>
      <c r="J178" s="81">
        <f>SUM(J179+J182+J187+J193+J198)</f>
        <v>9100</v>
      </c>
      <c r="K178" s="42">
        <f>SUM(K179+K182+K187+K193+K198)</f>
        <v>9037.2899999999991</v>
      </c>
      <c r="L178" s="41">
        <f>SUM(L179+L182+L187+L193+L198)</f>
        <v>9037.2899999999991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9100</v>
      </c>
      <c r="J187" s="81">
        <f>J188</f>
        <v>9100</v>
      </c>
      <c r="K187" s="42">
        <f>K188</f>
        <v>9037.2899999999991</v>
      </c>
      <c r="L187" s="41">
        <f>L188</f>
        <v>9037.2899999999991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9100</v>
      </c>
      <c r="J188" s="41">
        <f t="shared" si="19"/>
        <v>9100</v>
      </c>
      <c r="K188" s="41">
        <f t="shared" si="19"/>
        <v>9037.2899999999991</v>
      </c>
      <c r="L188" s="41">
        <f t="shared" si="19"/>
        <v>9037.2899999999991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8200</v>
      </c>
      <c r="J190" s="58">
        <v>8200</v>
      </c>
      <c r="K190" s="58">
        <v>8193.99</v>
      </c>
      <c r="L190" s="58">
        <v>8193.99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843.3</v>
      </c>
      <c r="L192" s="58">
        <v>843.3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11800</v>
      </c>
      <c r="J360" s="90">
        <f>SUM(J30+J176)</f>
        <v>11800</v>
      </c>
      <c r="K360" s="90">
        <f>SUM(K30+K176)</f>
        <v>11737.289999999999</v>
      </c>
      <c r="L360" s="90">
        <f>SUM(L30+L176)</f>
        <v>11737.289999999999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5" workbookViewId="0">
      <selection activeCell="S7" sqref="S7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254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57.95" customHeight="1">
      <c r="A23" s="500" t="s">
        <v>23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250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255</v>
      </c>
      <c r="K25" s="144" t="s">
        <v>31</v>
      </c>
      <c r="L25" s="144" t="s">
        <v>31</v>
      </c>
      <c r="M25" s="134"/>
    </row>
    <row r="26" spans="1:17">
      <c r="A26" s="511" t="s">
        <v>251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9000</v>
      </c>
      <c r="J30" s="41">
        <f>SUM(J31+J42+J61+J82+J89+J109+J131+J150+J160)</f>
        <v>9000</v>
      </c>
      <c r="K30" s="42">
        <f>SUM(K31+K42+K61+K82+K89+K109+K131+K150+K160)</f>
        <v>9000</v>
      </c>
      <c r="L30" s="41">
        <f>SUM(L31+L42+L61+L82+L89+L109+L131+L150+L160)</f>
        <v>9000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9000</v>
      </c>
      <c r="J131" s="81">
        <f>SUM(J132+J137+J145)</f>
        <v>9000</v>
      </c>
      <c r="K131" s="42">
        <f>SUM(K132+K137+K145)</f>
        <v>9000</v>
      </c>
      <c r="L131" s="41">
        <f>SUM(L132+L137+L145)</f>
        <v>9000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9000</v>
      </c>
      <c r="J137" s="83">
        <f t="shared" si="14"/>
        <v>9000</v>
      </c>
      <c r="K137" s="49">
        <f t="shared" si="14"/>
        <v>9000</v>
      </c>
      <c r="L137" s="50">
        <f t="shared" si="14"/>
        <v>9000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9000</v>
      </c>
      <c r="J138" s="81">
        <f t="shared" si="14"/>
        <v>9000</v>
      </c>
      <c r="K138" s="42">
        <f t="shared" si="14"/>
        <v>9000</v>
      </c>
      <c r="L138" s="41">
        <f t="shared" si="14"/>
        <v>9000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9000</v>
      </c>
      <c r="J139" s="81">
        <f>SUM(J140:J141)</f>
        <v>9000</v>
      </c>
      <c r="K139" s="42">
        <f>SUM(K140:K141)</f>
        <v>9000</v>
      </c>
      <c r="L139" s="41">
        <f>SUM(L140:L141)</f>
        <v>9000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9000</v>
      </c>
      <c r="J140" s="57">
        <v>9000</v>
      </c>
      <c r="K140" s="57">
        <v>9000</v>
      </c>
      <c r="L140" s="57">
        <v>9000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9000</v>
      </c>
      <c r="J360" s="90">
        <f>SUM(J30+J176)</f>
        <v>9000</v>
      </c>
      <c r="K360" s="90">
        <f>SUM(K30+K176)</f>
        <v>9000</v>
      </c>
      <c r="L360" s="90">
        <f>SUM(L30+L176)</f>
        <v>9000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showRuler="0" topLeftCell="A22" zoomScaleNormal="100" workbookViewId="0">
      <selection activeCell="K35" sqref="K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03" t="s">
        <v>8</v>
      </c>
      <c r="H8" s="503"/>
      <c r="I8" s="503"/>
      <c r="J8" s="503"/>
      <c r="K8" s="503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20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57.95" customHeight="1">
      <c r="A23" s="500" t="s">
        <v>23</v>
      </c>
      <c r="B23" s="500"/>
      <c r="C23" s="500"/>
      <c r="D23" s="500"/>
      <c r="E23" s="500"/>
      <c r="F23" s="500"/>
      <c r="G23" s="500"/>
      <c r="H23" s="500"/>
      <c r="I23" s="500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27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511" t="s">
        <v>32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451872</v>
      </c>
      <c r="J30" s="41">
        <f>SUM(J31+J42+J61+J82+J89+J109+J131+J150+J160)</f>
        <v>451872</v>
      </c>
      <c r="K30" s="42">
        <f>SUM(K31+K42+K61+K82+K89+K109+K131+K150+K160)</f>
        <v>451872</v>
      </c>
      <c r="L30" s="41">
        <f>SUM(L31+L42+L61+L82+L89+L109+L131+L150+L160)</f>
        <v>451872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441072</v>
      </c>
      <c r="J31" s="41">
        <f>SUM(J32+J38)</f>
        <v>441072</v>
      </c>
      <c r="K31" s="49">
        <f>SUM(K32+K38)</f>
        <v>441072</v>
      </c>
      <c r="L31" s="50">
        <f>SUM(L32+L38)</f>
        <v>441072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434630</v>
      </c>
      <c r="J32" s="41">
        <f>SUM(J33)</f>
        <v>434630</v>
      </c>
      <c r="K32" s="42">
        <f>SUM(K33)</f>
        <v>434630</v>
      </c>
      <c r="L32" s="41">
        <f>SUM(L33)</f>
        <v>434630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434630</v>
      </c>
      <c r="J33" s="41">
        <f t="shared" ref="J33:L34" si="0">SUM(J34)</f>
        <v>434630</v>
      </c>
      <c r="K33" s="41">
        <f t="shared" si="0"/>
        <v>434630</v>
      </c>
      <c r="L33" s="41">
        <f t="shared" si="0"/>
        <v>434630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434630</v>
      </c>
      <c r="J34" s="42">
        <f t="shared" si="0"/>
        <v>434630</v>
      </c>
      <c r="K34" s="42">
        <f t="shared" si="0"/>
        <v>434630</v>
      </c>
      <c r="L34" s="42">
        <f t="shared" si="0"/>
        <v>434630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434630</v>
      </c>
      <c r="J35" s="57">
        <v>434630</v>
      </c>
      <c r="K35" s="57">
        <v>434630</v>
      </c>
      <c r="L35" s="57">
        <v>434630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6442</v>
      </c>
      <c r="J38" s="41">
        <f t="shared" si="1"/>
        <v>6442</v>
      </c>
      <c r="K38" s="42">
        <f t="shared" si="1"/>
        <v>6442</v>
      </c>
      <c r="L38" s="41">
        <f t="shared" si="1"/>
        <v>6442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6442</v>
      </c>
      <c r="J39" s="41">
        <f t="shared" si="1"/>
        <v>6442</v>
      </c>
      <c r="K39" s="41">
        <f t="shared" si="1"/>
        <v>6442</v>
      </c>
      <c r="L39" s="41">
        <f t="shared" si="1"/>
        <v>6442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6442</v>
      </c>
      <c r="J40" s="41">
        <f t="shared" si="1"/>
        <v>6442</v>
      </c>
      <c r="K40" s="41">
        <f t="shared" si="1"/>
        <v>6442</v>
      </c>
      <c r="L40" s="41">
        <f t="shared" si="1"/>
        <v>6442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6442</v>
      </c>
      <c r="J41" s="57">
        <v>6442</v>
      </c>
      <c r="K41" s="57">
        <v>6442</v>
      </c>
      <c r="L41" s="57">
        <v>6442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9800</v>
      </c>
      <c r="J42" s="62">
        <f t="shared" si="2"/>
        <v>9800</v>
      </c>
      <c r="K42" s="61">
        <f t="shared" si="2"/>
        <v>9800</v>
      </c>
      <c r="L42" s="61">
        <f t="shared" si="2"/>
        <v>9800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9800</v>
      </c>
      <c r="J43" s="42">
        <f t="shared" si="2"/>
        <v>9800</v>
      </c>
      <c r="K43" s="41">
        <f t="shared" si="2"/>
        <v>9800</v>
      </c>
      <c r="L43" s="42">
        <f t="shared" si="2"/>
        <v>9800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9800</v>
      </c>
      <c r="J44" s="42">
        <f t="shared" si="2"/>
        <v>9800</v>
      </c>
      <c r="K44" s="50">
        <f t="shared" si="2"/>
        <v>9800</v>
      </c>
      <c r="L44" s="50">
        <f t="shared" si="2"/>
        <v>9800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9800</v>
      </c>
      <c r="J45" s="68">
        <f>SUM(J46:J60)</f>
        <v>9800</v>
      </c>
      <c r="K45" s="69">
        <f>SUM(K46:K60)</f>
        <v>9800</v>
      </c>
      <c r="L45" s="69">
        <f>SUM(L46:L60)</f>
        <v>9800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300</v>
      </c>
      <c r="J51" s="57">
        <v>300</v>
      </c>
      <c r="K51" s="57">
        <v>300</v>
      </c>
      <c r="L51" s="57">
        <v>300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500</v>
      </c>
      <c r="J55" s="57">
        <v>500</v>
      </c>
      <c r="K55" s="57">
        <v>500</v>
      </c>
      <c r="L55" s="57">
        <v>500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1400</v>
      </c>
      <c r="J58" s="57">
        <v>1400</v>
      </c>
      <c r="K58" s="57">
        <v>1400</v>
      </c>
      <c r="L58" s="57">
        <v>1400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7600</v>
      </c>
      <c r="J60" s="57">
        <v>7600</v>
      </c>
      <c r="K60" s="57">
        <v>7600</v>
      </c>
      <c r="L60" s="57">
        <v>7600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1000</v>
      </c>
      <c r="J131" s="81">
        <f>SUM(J132+J137+J145)</f>
        <v>1000</v>
      </c>
      <c r="K131" s="42">
        <f>SUM(K132+K137+K145)</f>
        <v>1000</v>
      </c>
      <c r="L131" s="41">
        <f>SUM(L132+L137+L145)</f>
        <v>1000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1000</v>
      </c>
      <c r="J145" s="81">
        <f t="shared" si="15"/>
        <v>1000</v>
      </c>
      <c r="K145" s="42">
        <f t="shared" si="15"/>
        <v>1000</v>
      </c>
      <c r="L145" s="41">
        <f t="shared" si="15"/>
        <v>1000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1000</v>
      </c>
      <c r="J146" s="94">
        <f t="shared" si="15"/>
        <v>1000</v>
      </c>
      <c r="K146" s="69">
        <f t="shared" si="15"/>
        <v>1000</v>
      </c>
      <c r="L146" s="68">
        <f t="shared" si="15"/>
        <v>1000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1000</v>
      </c>
      <c r="J147" s="81">
        <f>SUM(J148:J149)</f>
        <v>1000</v>
      </c>
      <c r="K147" s="42">
        <f>SUM(K148:K149)</f>
        <v>1000</v>
      </c>
      <c r="L147" s="41">
        <f>SUM(L148:L149)</f>
        <v>1000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1000</v>
      </c>
      <c r="J148" s="95">
        <v>1000</v>
      </c>
      <c r="K148" s="95">
        <v>1000</v>
      </c>
      <c r="L148" s="95">
        <v>1000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451872</v>
      </c>
      <c r="J360" s="90">
        <f>SUM(J30+J176)</f>
        <v>451872</v>
      </c>
      <c r="K360" s="90">
        <f>SUM(K30+K176)</f>
        <v>451872</v>
      </c>
      <c r="L360" s="90">
        <f>SUM(L30+L176)</f>
        <v>451872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  <mergeCell ref="A18:L18"/>
    <mergeCell ref="A22:I22"/>
    <mergeCell ref="A23:I23"/>
    <mergeCell ref="A26:I26"/>
    <mergeCell ref="A29:F29"/>
    <mergeCell ref="G25:H25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7" workbookViewId="0">
      <selection activeCell="R366" sqref="R366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20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57.95" customHeight="1">
      <c r="A23" s="500" t="s">
        <v>23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242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511" t="s">
        <v>243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1400</v>
      </c>
      <c r="J30" s="41">
        <f>SUM(J31+J42+J61+J82+J89+J109+J131+J150+J160)</f>
        <v>1400</v>
      </c>
      <c r="K30" s="42">
        <f>SUM(K31+K42+K61+K82+K89+K109+K131+K150+K160)</f>
        <v>1400</v>
      </c>
      <c r="L30" s="41">
        <f>SUM(L31+L42+L61+L82+L89+L109+L131+L150+L160)</f>
        <v>1400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1400</v>
      </c>
      <c r="J42" s="62">
        <f t="shared" si="2"/>
        <v>1400</v>
      </c>
      <c r="K42" s="61">
        <f t="shared" si="2"/>
        <v>1400</v>
      </c>
      <c r="L42" s="61">
        <f t="shared" si="2"/>
        <v>1400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1400</v>
      </c>
      <c r="J43" s="42">
        <f t="shared" si="2"/>
        <v>1400</v>
      </c>
      <c r="K43" s="41">
        <f t="shared" si="2"/>
        <v>1400</v>
      </c>
      <c r="L43" s="42">
        <f t="shared" si="2"/>
        <v>1400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1400</v>
      </c>
      <c r="J44" s="42">
        <f t="shared" si="2"/>
        <v>1400</v>
      </c>
      <c r="K44" s="50">
        <f t="shared" si="2"/>
        <v>1400</v>
      </c>
      <c r="L44" s="50">
        <f t="shared" si="2"/>
        <v>1400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1400</v>
      </c>
      <c r="J45" s="68">
        <f>SUM(J46:J60)</f>
        <v>1400</v>
      </c>
      <c r="K45" s="69">
        <f>SUM(K46:K60)</f>
        <v>1400</v>
      </c>
      <c r="L45" s="69">
        <f>SUM(L46:L60)</f>
        <v>1400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1000</v>
      </c>
      <c r="J55" s="57">
        <v>1000</v>
      </c>
      <c r="K55" s="57">
        <v>1000</v>
      </c>
      <c r="L55" s="57">
        <v>1000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400</v>
      </c>
      <c r="J58" s="57">
        <v>400</v>
      </c>
      <c r="K58" s="57">
        <v>400</v>
      </c>
      <c r="L58" s="57">
        <v>400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1400</v>
      </c>
      <c r="J360" s="90">
        <f>SUM(J30+J176)</f>
        <v>1400</v>
      </c>
      <c r="K360" s="90">
        <f>SUM(K30+K176)</f>
        <v>1400</v>
      </c>
      <c r="L360" s="90">
        <f>SUM(L30+L176)</f>
        <v>1400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8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01" t="s">
        <v>7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503" t="s">
        <v>8</v>
      </c>
      <c r="H8" s="503"/>
      <c r="I8" s="503"/>
      <c r="J8" s="503"/>
      <c r="K8" s="503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04" t="s">
        <v>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05" t="s">
        <v>10</v>
      </c>
      <c r="H10" s="505"/>
      <c r="I10" s="505"/>
      <c r="J10" s="505"/>
      <c r="K10" s="505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06" t="s">
        <v>11</v>
      </c>
      <c r="H11" s="506"/>
      <c r="I11" s="506"/>
      <c r="J11" s="506"/>
      <c r="K11" s="50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04" t="s">
        <v>12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05" t="s">
        <v>13</v>
      </c>
      <c r="H15" s="505"/>
      <c r="I15" s="505"/>
      <c r="J15" s="505"/>
      <c r="K15" s="505"/>
    </row>
    <row r="16" spans="1:36" ht="11.25" customHeight="1">
      <c r="G16" s="507" t="s">
        <v>14</v>
      </c>
      <c r="H16" s="507"/>
      <c r="I16" s="507"/>
      <c r="J16" s="507"/>
      <c r="K16" s="507"/>
    </row>
    <row r="17" spans="1:17" ht="15" customHeight="1">
      <c r="B17"/>
      <c r="C17"/>
      <c r="D17"/>
      <c r="E17" s="508" t="s">
        <v>15</v>
      </c>
      <c r="F17" s="508"/>
      <c r="G17" s="508"/>
      <c r="H17" s="508"/>
      <c r="I17" s="508"/>
      <c r="J17" s="508"/>
      <c r="K17" s="508"/>
      <c r="L17"/>
    </row>
    <row r="18" spans="1:17" ht="12" customHeight="1">
      <c r="A18" s="509" t="s">
        <v>16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500" t="s">
        <v>20</v>
      </c>
      <c r="B22" s="500"/>
      <c r="C22" s="500"/>
      <c r="D22" s="500"/>
      <c r="E22" s="500"/>
      <c r="F22" s="500"/>
      <c r="G22" s="500"/>
      <c r="H22" s="500"/>
      <c r="I22" s="500"/>
      <c r="K22" s="19" t="s">
        <v>21</v>
      </c>
      <c r="L22" s="20" t="s">
        <v>22</v>
      </c>
      <c r="M22" s="134"/>
    </row>
    <row r="23" spans="1:17" ht="57.95" customHeight="1">
      <c r="A23" s="500" t="s">
        <v>23</v>
      </c>
      <c r="B23" s="500"/>
      <c r="C23" s="500"/>
      <c r="D23" s="500"/>
      <c r="E23" s="500"/>
      <c r="F23" s="500"/>
      <c r="G23" s="500"/>
      <c r="H23" s="500"/>
      <c r="I23" s="500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248</v>
      </c>
      <c r="I24" s="24"/>
      <c r="J24" s="25"/>
      <c r="K24" s="16"/>
      <c r="L24" s="16"/>
      <c r="M24" s="134"/>
    </row>
    <row r="25" spans="1:17" ht="13.5" customHeight="1">
      <c r="F25" s="1"/>
      <c r="G25" s="510" t="s">
        <v>28</v>
      </c>
      <c r="H25" s="510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511" t="s">
        <v>249</v>
      </c>
      <c r="B26" s="511"/>
      <c r="C26" s="511"/>
      <c r="D26" s="511"/>
      <c r="E26" s="511"/>
      <c r="F26" s="511"/>
      <c r="G26" s="511"/>
      <c r="H26" s="511"/>
      <c r="I26" s="511"/>
      <c r="J26" s="26"/>
      <c r="K26" s="27"/>
      <c r="L26" s="28" t="s">
        <v>33</v>
      </c>
      <c r="M26" s="135"/>
    </row>
    <row r="27" spans="1:17" ht="24" customHeight="1">
      <c r="A27" s="512" t="s">
        <v>34</v>
      </c>
      <c r="B27" s="513"/>
      <c r="C27" s="513"/>
      <c r="D27" s="513"/>
      <c r="E27" s="513"/>
      <c r="F27" s="513"/>
      <c r="G27" s="516" t="s">
        <v>35</v>
      </c>
      <c r="H27" s="518" t="s">
        <v>36</v>
      </c>
      <c r="I27" s="520" t="s">
        <v>37</v>
      </c>
      <c r="J27" s="521"/>
      <c r="K27" s="522" t="s">
        <v>38</v>
      </c>
      <c r="L27" s="524" t="s">
        <v>39</v>
      </c>
      <c r="M27" s="135"/>
    </row>
    <row r="28" spans="1:17" ht="46.5" customHeight="1">
      <c r="A28" s="514"/>
      <c r="B28" s="515"/>
      <c r="C28" s="515"/>
      <c r="D28" s="515"/>
      <c r="E28" s="515"/>
      <c r="F28" s="515"/>
      <c r="G28" s="517"/>
      <c r="H28" s="519"/>
      <c r="I28" s="29" t="s">
        <v>40</v>
      </c>
      <c r="J28" s="30" t="s">
        <v>41</v>
      </c>
      <c r="K28" s="523"/>
      <c r="L28" s="525"/>
    </row>
    <row r="29" spans="1:17" ht="11.25" customHeight="1">
      <c r="A29" s="526" t="s">
        <v>25</v>
      </c>
      <c r="B29" s="527"/>
      <c r="C29" s="527"/>
      <c r="D29" s="527"/>
      <c r="E29" s="527"/>
      <c r="F29" s="52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43000</v>
      </c>
      <c r="J30" s="41">
        <f>SUM(J31+J42+J61+J82+J89+J109+J131+J150+J160)</f>
        <v>43000</v>
      </c>
      <c r="K30" s="42">
        <f>SUM(K31+K42+K61+K82+K89+K109+K131+K150+K160)</f>
        <v>24076.469999999998</v>
      </c>
      <c r="L30" s="41">
        <f>SUM(L31+L42+L61+L82+L89+L109+L131+L150+L160)</f>
        <v>24076.469999999998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5900</v>
      </c>
      <c r="J31" s="41">
        <f>SUM(J32+J38)</f>
        <v>5900</v>
      </c>
      <c r="K31" s="49">
        <f>SUM(K32+K38)</f>
        <v>3694.69</v>
      </c>
      <c r="L31" s="50">
        <f>SUM(L32+L38)</f>
        <v>3694.69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5700</v>
      </c>
      <c r="J32" s="41">
        <f>SUM(J33)</f>
        <v>5700</v>
      </c>
      <c r="K32" s="42">
        <f>SUM(K33)</f>
        <v>3641.9</v>
      </c>
      <c r="L32" s="41">
        <f>SUM(L33)</f>
        <v>3641.9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5700</v>
      </c>
      <c r="J33" s="41">
        <f t="shared" ref="J33:L34" si="0">SUM(J34)</f>
        <v>5700</v>
      </c>
      <c r="K33" s="41">
        <f t="shared" si="0"/>
        <v>3641.9</v>
      </c>
      <c r="L33" s="41">
        <f t="shared" si="0"/>
        <v>3641.9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5700</v>
      </c>
      <c r="J34" s="42">
        <f t="shared" si="0"/>
        <v>5700</v>
      </c>
      <c r="K34" s="42">
        <f t="shared" si="0"/>
        <v>3641.9</v>
      </c>
      <c r="L34" s="42">
        <f t="shared" si="0"/>
        <v>3641.9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5700</v>
      </c>
      <c r="J35" s="57">
        <v>5700</v>
      </c>
      <c r="K35" s="57">
        <v>3641.9</v>
      </c>
      <c r="L35" s="57">
        <v>3641.9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200</v>
      </c>
      <c r="J38" s="41">
        <f t="shared" si="1"/>
        <v>200</v>
      </c>
      <c r="K38" s="42">
        <f t="shared" si="1"/>
        <v>52.79</v>
      </c>
      <c r="L38" s="41">
        <f t="shared" si="1"/>
        <v>52.79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200</v>
      </c>
      <c r="J39" s="41">
        <f t="shared" si="1"/>
        <v>200</v>
      </c>
      <c r="K39" s="41">
        <f t="shared" si="1"/>
        <v>52.79</v>
      </c>
      <c r="L39" s="41">
        <f t="shared" si="1"/>
        <v>52.79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200</v>
      </c>
      <c r="J40" s="41">
        <f t="shared" si="1"/>
        <v>200</v>
      </c>
      <c r="K40" s="41">
        <f t="shared" si="1"/>
        <v>52.79</v>
      </c>
      <c r="L40" s="41">
        <f t="shared" si="1"/>
        <v>52.79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200</v>
      </c>
      <c r="J41" s="57">
        <v>200</v>
      </c>
      <c r="K41" s="57">
        <v>52.79</v>
      </c>
      <c r="L41" s="57">
        <v>52.79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37100</v>
      </c>
      <c r="J42" s="62">
        <f t="shared" si="2"/>
        <v>37100</v>
      </c>
      <c r="K42" s="61">
        <f t="shared" si="2"/>
        <v>20381.78</v>
      </c>
      <c r="L42" s="61">
        <f t="shared" si="2"/>
        <v>20381.78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37100</v>
      </c>
      <c r="J43" s="42">
        <f t="shared" si="2"/>
        <v>37100</v>
      </c>
      <c r="K43" s="41">
        <f t="shared" si="2"/>
        <v>20381.78</v>
      </c>
      <c r="L43" s="42">
        <f t="shared" si="2"/>
        <v>20381.78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37100</v>
      </c>
      <c r="J44" s="42">
        <f t="shared" si="2"/>
        <v>37100</v>
      </c>
      <c r="K44" s="50">
        <f t="shared" si="2"/>
        <v>20381.78</v>
      </c>
      <c r="L44" s="50">
        <f t="shared" si="2"/>
        <v>20381.78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37100</v>
      </c>
      <c r="J45" s="68">
        <f>SUM(J46:J60)</f>
        <v>37100</v>
      </c>
      <c r="K45" s="69">
        <f>SUM(K46:K60)</f>
        <v>20381.78</v>
      </c>
      <c r="L45" s="69">
        <f>SUM(L46:L60)</f>
        <v>20381.78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31400</v>
      </c>
      <c r="J46" s="57">
        <v>31400</v>
      </c>
      <c r="K46" s="57">
        <v>17683.419999999998</v>
      </c>
      <c r="L46" s="57">
        <v>17683.419999999998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5700</v>
      </c>
      <c r="J60" s="57">
        <v>5700</v>
      </c>
      <c r="K60" s="57">
        <v>2698.36</v>
      </c>
      <c r="L60" s="57">
        <v>2698.36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43000</v>
      </c>
      <c r="J360" s="90">
        <f>SUM(J30+J176)</f>
        <v>43000</v>
      </c>
      <c r="K360" s="90">
        <f>SUM(K30+K176)</f>
        <v>24076.469999999998</v>
      </c>
      <c r="L360" s="90">
        <f>SUM(L30+L176)</f>
        <v>24076.469999999998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29" t="s">
        <v>238</v>
      </c>
      <c r="L363" s="52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30" t="s">
        <v>241</v>
      </c>
      <c r="E366" s="531"/>
      <c r="F366" s="531"/>
      <c r="G366" s="531"/>
      <c r="H366" s="126"/>
      <c r="I366" s="127" t="s">
        <v>237</v>
      </c>
      <c r="K366" s="529" t="s">
        <v>238</v>
      </c>
      <c r="L366" s="52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21</vt:i4>
      </vt:variant>
    </vt:vector>
  </HeadingPairs>
  <TitlesOfParts>
    <vt:vector size="21" baseType="lpstr">
      <vt:lpstr>F2 suv.</vt:lpstr>
      <vt:lpstr>F2 SB suv.</vt:lpstr>
      <vt:lpstr>F2 SB 9211</vt:lpstr>
      <vt:lpstr>F2 SB 1 3 3 22</vt:lpstr>
      <vt:lpstr>F2 SB 1 4 4 28</vt:lpstr>
      <vt:lpstr>F2 SB 9611</vt:lpstr>
      <vt:lpstr>F2 ML</vt:lpstr>
      <vt:lpstr>F2 ML (COVID)</vt:lpstr>
      <vt:lpstr>F2 S</vt:lpstr>
      <vt:lpstr>F2 VBD</vt:lpstr>
      <vt:lpstr>F2 VBD (COVID)</vt:lpstr>
      <vt:lpstr>Pažyma apie pajamas</vt:lpstr>
      <vt:lpstr>F S7</vt:lpstr>
      <vt:lpstr>9 priedas</vt:lpstr>
      <vt:lpstr>9 priedo pažyma</vt:lpstr>
      <vt:lpstr>Sukauptų FS pažyma</vt:lpstr>
      <vt:lpstr>Sukauptų FS pažyma šaltinius</vt:lpstr>
      <vt:lpstr>Gautų FS pažyma</vt:lpstr>
      <vt:lpstr>Gautų FS pažyma šalt.</vt:lpstr>
      <vt:lpstr>Kontingentai</vt:lpstr>
      <vt:lpstr>Tikslinės lėšos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2021-01-15T09:30:00Z</cp:lastPrinted>
  <dcterms:created xsi:type="dcterms:W3CDTF">2019-01-14T20:28:53Z</dcterms:created>
  <dcterms:modified xsi:type="dcterms:W3CDTF">2021-01-19T10:28:01Z</dcterms:modified>
</cp:coreProperties>
</file>